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5" yWindow="-105" windowWidth="19425" windowHeight="10305" tabRatio="527" activeTab="1"/>
  </bookViews>
  <sheets>
    <sheet name="PERKAM" sheetId="1" r:id="rId1"/>
    <sheet name="LAMPIRAN APBK" sheetId="2" r:id="rId2"/>
    <sheet name="Sheet5" sheetId="3" r:id="rId3"/>
    <sheet name="Sheet6" sheetId="4" r:id="rId4"/>
  </sheets>
  <externalReferences>
    <externalReference r:id="rId5"/>
  </externalReferences>
  <definedNames>
    <definedName name="_xlnm._FilterDatabase" localSheetId="1" hidden="1">'LAMPIRAN APBK'!$D$1:$D$198</definedName>
    <definedName name="_xlnm.Print_Area" localSheetId="1">'LAMPIRAN APBK'!$A$1:$D$198</definedName>
    <definedName name="_xlnm.Print_Area" localSheetId="0">PERKAM!$A$1:$L$117</definedName>
  </definedNames>
  <calcPr calcId="124519"/>
</workbook>
</file>

<file path=xl/calcChain.xml><?xml version="1.0" encoding="utf-8"?>
<calcChain xmlns="http://schemas.openxmlformats.org/spreadsheetml/2006/main">
  <c r="G16" i="2"/>
  <c r="F16"/>
  <c r="C104" l="1"/>
  <c r="C113" l="1"/>
  <c r="C115"/>
  <c r="C43" l="1"/>
  <c r="C162" l="1"/>
  <c r="C161" s="1"/>
  <c r="C111"/>
  <c r="B111"/>
  <c r="C168"/>
  <c r="C153"/>
  <c r="B153"/>
  <c r="C152"/>
  <c r="C151"/>
  <c r="C149"/>
  <c r="C150"/>
  <c r="B141"/>
  <c r="C141"/>
  <c r="C144"/>
  <c r="C143" s="1"/>
  <c r="C136"/>
  <c r="C135" s="1"/>
  <c r="C134" s="1"/>
  <c r="E159"/>
  <c r="C132"/>
  <c r="C125"/>
  <c r="C120"/>
  <c r="C118"/>
  <c r="B120"/>
  <c r="B118"/>
  <c r="C114"/>
  <c r="B113"/>
  <c r="C105"/>
  <c r="C99"/>
  <c r="C98"/>
  <c r="B105"/>
  <c r="C103"/>
  <c r="B102"/>
  <c r="C94"/>
  <c r="C93"/>
  <c r="B87"/>
  <c r="B83"/>
  <c r="C83"/>
  <c r="B67"/>
  <c r="C67"/>
  <c r="B69"/>
  <c r="B66"/>
  <c r="C69"/>
  <c r="C15"/>
  <c r="C14"/>
  <c r="C148" l="1"/>
  <c r="C147" s="1"/>
  <c r="E90"/>
  <c r="H16"/>
  <c r="C110"/>
  <c r="C140"/>
  <c r="C97"/>
  <c r="C102"/>
  <c r="C66"/>
  <c r="C96" l="1"/>
  <c r="C124" l="1"/>
  <c r="B125"/>
  <c r="B124"/>
  <c r="B162"/>
  <c r="C158"/>
  <c r="C92"/>
  <c r="C91" s="1"/>
  <c r="C81"/>
  <c r="C90" l="1"/>
  <c r="C40" l="1"/>
  <c r="B161" l="1"/>
  <c r="C27"/>
  <c r="B148" l="1"/>
  <c r="H96" i="1"/>
  <c r="H97"/>
  <c r="H103"/>
  <c r="C157" i="2"/>
  <c r="C156" s="1"/>
  <c r="B158"/>
  <c r="C167"/>
  <c r="C166" s="1"/>
  <c r="C165" s="1"/>
  <c r="C131"/>
  <c r="C130" s="1"/>
  <c r="C129" s="1"/>
  <c r="C62" l="1"/>
  <c r="C87"/>
  <c r="C77"/>
  <c r="C79"/>
  <c r="C85"/>
  <c r="C73"/>
  <c r="C72" s="1"/>
  <c r="C58"/>
  <c r="C56"/>
  <c r="C55"/>
  <c r="C54"/>
  <c r="C53"/>
  <c r="C41"/>
  <c r="C39" s="1"/>
  <c r="C38"/>
  <c r="C37"/>
  <c r="C36"/>
  <c r="C32"/>
  <c r="C31"/>
  <c r="C21"/>
  <c r="C28"/>
  <c r="F14" l="1"/>
  <c r="C76"/>
  <c r="C52"/>
  <c r="C26"/>
  <c r="C35"/>
  <c r="C34" s="1"/>
  <c r="C30"/>
  <c r="C25" s="1"/>
  <c r="F13" l="1"/>
  <c r="C20"/>
  <c r="C19" s="1"/>
  <c r="G13" l="1"/>
  <c r="G14"/>
  <c r="F62"/>
  <c r="E62"/>
  <c r="E63" s="1"/>
  <c r="C13" l="1"/>
  <c r="C12" s="1"/>
  <c r="C170"/>
  <c r="C181"/>
  <c r="I55" i="1" s="1"/>
  <c r="C176" i="2"/>
  <c r="I47" i="1"/>
  <c r="I46"/>
  <c r="C55"/>
  <c r="C54"/>
  <c r="C48"/>
  <c r="C47"/>
  <c r="C46"/>
  <c r="I45"/>
  <c r="C45"/>
  <c r="C44"/>
  <c r="I48"/>
  <c r="I44"/>
  <c r="I50" l="1"/>
  <c r="C17" i="2"/>
  <c r="C16"/>
  <c r="C174"/>
  <c r="I42" i="1"/>
  <c r="I54"/>
  <c r="I56" s="1"/>
  <c r="C171" i="2" l="1"/>
  <c r="I51" i="1" s="1"/>
  <c r="C18" i="2"/>
  <c r="C185" l="1"/>
</calcChain>
</file>

<file path=xl/sharedStrings.xml><?xml version="1.0" encoding="utf-8"?>
<sst xmlns="http://schemas.openxmlformats.org/spreadsheetml/2006/main" count="862" uniqueCount="676">
  <si>
    <t>T E N T A N G</t>
  </si>
  <si>
    <t>DENGAN RAHMAT TUHAN YANG MAHA ESA</t>
  </si>
  <si>
    <t xml:space="preserve">Dengan Kesepakatan  Bersama </t>
  </si>
  <si>
    <t>MEMUTUSKAN</t>
  </si>
  <si>
    <t xml:space="preserve">Pasal 1 </t>
  </si>
  <si>
    <t xml:space="preserve">1. Pendapatan Kampung </t>
  </si>
  <si>
    <t>2. Belanja Kampung</t>
  </si>
  <si>
    <t xml:space="preserve">3. Pembiayaan Kampung </t>
  </si>
  <si>
    <t xml:space="preserve">     Jumlah Belanja</t>
  </si>
  <si>
    <t xml:space="preserve">     Surplus/Defisit </t>
  </si>
  <si>
    <t xml:space="preserve">    Selisih Pembiayaan ( a – b ) </t>
  </si>
  <si>
    <t>Pasal 2</t>
  </si>
  <si>
    <t>Pasal 3</t>
  </si>
  <si>
    <t>Pasal 4</t>
  </si>
  <si>
    <t>Pasal 5</t>
  </si>
  <si>
    <t>URAIAN</t>
  </si>
  <si>
    <t>PENDAPATAN</t>
  </si>
  <si>
    <t>Pendapatan Transfer</t>
  </si>
  <si>
    <t>JUMLAH PENDAPATAN</t>
  </si>
  <si>
    <t>BELANJA</t>
  </si>
  <si>
    <t>DISETUJUI OLEH</t>
  </si>
  <si>
    <t>KODE REKENING</t>
  </si>
  <si>
    <t>ANGGARAN
(Rp)</t>
  </si>
  <si>
    <t>KETERANGAN</t>
  </si>
  <si>
    <t>a.</t>
  </si>
  <si>
    <t>b.</t>
  </si>
  <si>
    <t>c.</t>
  </si>
  <si>
    <t>Menetapkan</t>
  </si>
  <si>
    <t>:</t>
  </si>
  <si>
    <t>Menimbang</t>
  </si>
  <si>
    <t>Mengingat</t>
  </si>
  <si>
    <t>1.</t>
  </si>
  <si>
    <t>Undang-Undang Nomor 12 Tahun 1969 tentang Pembentukan Propinsi Otonomi Irian Barat dan Kabupaten-kabupaten Otonom di Propinsi Irian Barat (Lembaran Negara Republik Indonesia Tahun 1969 Nomor 47, Tambahan Lembaran Negara Republik Indonesia Nomor 2507);</t>
  </si>
  <si>
    <t>2.</t>
  </si>
  <si>
    <t>Undang-Undang Nomor 21 Tahun 2001 tentang Otonomi Khusus Bagi Propinsi Papua (Lembaran Negara Republik Indonesia Tahun 2001 Nomor 135, Tambahan Lembaran Negara Republik Indonesia nomor 4151) sebagaimana telah diubah dengan Undang-Undang Nomor 35 Tahun 2008 Nomor 112, Tambahan Lembaran Negara Republik Indonesia Nomor 4884);</t>
  </si>
  <si>
    <t>3.</t>
  </si>
  <si>
    <t>4.</t>
  </si>
  <si>
    <t>Undang-Undang Nomor 33 Tahun 2004 tentang Perimbangan Keuangan Antara Pemerintah Pusat dan Pemerintah Daerah (Lembaran Negara Republik Indonesia Tahun 2004 Nomor 126, Tambahan Lembaran Negara Republik Indonesia Nomor 4438);</t>
  </si>
  <si>
    <t>5.</t>
  </si>
  <si>
    <t>6.</t>
  </si>
  <si>
    <t>7.</t>
  </si>
  <si>
    <t>8.</t>
  </si>
  <si>
    <t>9.</t>
  </si>
  <si>
    <t>10.</t>
  </si>
  <si>
    <t>KABUPATEN KEEROM</t>
  </si>
  <si>
    <t xml:space="preserve">Undang-Undang Nomor 26 Tahun 2002 tentang Pembentukan Kabupaten Sarmi, Kabupaten Keerom, Kabupaten Sorong Selatan, Kabupaten Raja Ampat, Kabupaten Pegunungan Bintang, Kabupaten Yahukimo, Kabupaten Boven Digoel, Kabupaten Mappi, Kabupaten Asmat, Kabupaten Teluk Bintuni, Kabupaten Teluk Wondama di Provinsi Papua (Lembaran Negara Republik Indonesia Tahun 2002 Nomor 129, Tambahan Lembaran Negara Republik Indonesia Nomor  4245); </t>
  </si>
  <si>
    <t>Undang-Undang Nomor 23 Tahun 2014 tentang Pemerintahan Daerah (Lembaran Negara Republik Indonesia Tahun 2014 Nomor 244, Tambahan Lembaran Negara Republik Indonesia Nomor 5587);</t>
  </si>
  <si>
    <t>12.</t>
  </si>
  <si>
    <t>Diundangkan di</t>
  </si>
  <si>
    <t>Pada tanggal</t>
  </si>
  <si>
    <t>2.2</t>
  </si>
  <si>
    <t>2.3</t>
  </si>
  <si>
    <t>3.1</t>
  </si>
  <si>
    <t>3.2</t>
  </si>
  <si>
    <t xml:space="preserve">a. </t>
  </si>
  <si>
    <t xml:space="preserve">b. </t>
  </si>
  <si>
    <t xml:space="preserve">c. </t>
  </si>
  <si>
    <t xml:space="preserve">d. </t>
  </si>
  <si>
    <t xml:space="preserve">e. </t>
  </si>
  <si>
    <t>4.2</t>
  </si>
  <si>
    <t>4.2.1</t>
  </si>
  <si>
    <t>4.2.2</t>
  </si>
  <si>
    <t>4.2.3</t>
  </si>
  <si>
    <t>Dana Kampung</t>
  </si>
  <si>
    <t>Alokasi Dana Kampung</t>
  </si>
  <si>
    <t>BIDANG PENYELENGGARAAN PEMERINTAHAN KAMPUNG</t>
  </si>
  <si>
    <t>Sub Bidang Penyelenggaraan belanja Penghasilan Tetap,Tunjangan,</t>
  </si>
  <si>
    <t>Sub Bidang Kesehatan,</t>
  </si>
  <si>
    <t>Sub Bidang Energi dan Sumber Daya Mineral</t>
  </si>
  <si>
    <t>3.3</t>
  </si>
  <si>
    <t>3.4</t>
  </si>
  <si>
    <t>Sub Bidang Kebudayaan dan Keagamaan,</t>
  </si>
  <si>
    <t>Sub Bidang Kelembagaan Masyarakat</t>
  </si>
  <si>
    <t>BIDANG PEMBINAAN KEMASYARAKATAN KAMPUNG</t>
  </si>
  <si>
    <t>BIDANG PELAKSANAAN PEMBANGUNAN KAMPUNG</t>
  </si>
  <si>
    <t>Sub Bidang Pertanian dan Peternakan,</t>
  </si>
  <si>
    <t>Sub Bidang Dukungan Penanaman Modal</t>
  </si>
  <si>
    <t>Sub Bidang Keadaan Mendesak</t>
  </si>
  <si>
    <t>5.3</t>
  </si>
  <si>
    <t>Sub Bidang Keadaan Darurat</t>
  </si>
  <si>
    <t>PEMBIAYAAN</t>
  </si>
  <si>
    <t>Penerimaan Pembiayaan</t>
  </si>
  <si>
    <t>SiLPA tahun sebelumnya,</t>
  </si>
  <si>
    <t>Pencairan dana cadangan,</t>
  </si>
  <si>
    <t>Hasil penjualan kekayaan desa dipisahkan kecuali tanah dan bangunan.</t>
  </si>
  <si>
    <t>Pengeluaran Pembiayaan</t>
  </si>
  <si>
    <t>Pembentukan Dana Cadangan,dan</t>
  </si>
  <si>
    <t>6.1</t>
  </si>
  <si>
    <t>6.1.1</t>
  </si>
  <si>
    <t>6.1.2</t>
  </si>
  <si>
    <t>6.1.3</t>
  </si>
  <si>
    <t>6.2</t>
  </si>
  <si>
    <t>SELISIH PEMBIAYAAN</t>
  </si>
  <si>
    <t>JUMLAH BELANJA</t>
  </si>
  <si>
    <t>SURPLUS /(DEFISIT)</t>
  </si>
  <si>
    <t>Penyediaan Penghasilan Tetap dan Tunjangan Kepala Kampung</t>
  </si>
  <si>
    <t>Penyediaan Penghasilan Tetap dan Tunjangan Perangkat Kampung</t>
  </si>
  <si>
    <t>Penghasilan Tetap Aparat Kampung</t>
  </si>
  <si>
    <t>Tunjangan Aparat Kampung</t>
  </si>
  <si>
    <t>Penyediaan Jaminan Sosial bagi Kepala Kampung dan Perangkat Kampung</t>
  </si>
  <si>
    <t>Penyediaan Insentif/Operasional RT/RW</t>
  </si>
  <si>
    <t>1.1.1.5.1.1</t>
  </si>
  <si>
    <t>1.1.2.5.1.2</t>
  </si>
  <si>
    <t>1.1.2.5.1.2.1</t>
  </si>
  <si>
    <t>1.1.2.5.1.2.2</t>
  </si>
  <si>
    <t>1.1.3.5.1.3</t>
  </si>
  <si>
    <t>1.1.5.5.1.4</t>
  </si>
  <si>
    <t>Penyediaan sarana (aset tetap) perkantoran/pemerintahan</t>
  </si>
  <si>
    <t>Pelayanan administrasi umum dan kependudukan (Surat Pengantar/Pelayanan KTP, Akta Kelahiran, Kartu Keluarga, dll)</t>
  </si>
  <si>
    <t>Penyusunan/Pendataan/Pemutakhiran Profil Kampung (profil kependudukan dan potensi Kampung)**</t>
  </si>
  <si>
    <t>lain-lain kegiatan sub bidang administrasi kependudukan, pencatatan sipil, statistik dan kearsipan*</t>
  </si>
  <si>
    <t>1.1.4.5.1.5</t>
  </si>
  <si>
    <t>Penyediaan Operasional Pemerintah Kampung</t>
  </si>
  <si>
    <t>1.1.6.5.1.6</t>
  </si>
  <si>
    <t>Penyediaan Operasional Bamuskam</t>
  </si>
  <si>
    <t>Penyediaan Tunjangan Bamuskam</t>
  </si>
  <si>
    <t>Sub Bidang Administrasi Kependudukan, Pencatatan Sipil, Statistik dan Kearsipan</t>
  </si>
  <si>
    <t>Sub Bidang Tata Praja Pemerintahan, Perencanaan, Keuangan dan Pelaporan</t>
  </si>
  <si>
    <t>Penyelenggaraan Musyawarah Perencanaan Kampung/Pembahasan APBDes (Musdes, Musrenbangdes/Pra-Musrenbangdes, dll., bersifat reguler)</t>
  </si>
  <si>
    <t>Penyusunan Dokumen Perencanaan Kampung (RPJMDes/RKPDes,dll)</t>
  </si>
  <si>
    <t>Penyusunan Dokumen Keuangan Kampung (APBDes/ APBDes Perubahan/ LPJ APBDes, dan seluruh dokumen terkait)</t>
  </si>
  <si>
    <t>Penyusunan Laporan Kepala Kampung/Penyelenggaraan Pemerintahan Kampung (laporan akhir tahun anggaran, laporan akhir masa jabatan, laporan keterangan akhir tahun anggaran, informasi kepada masyarakat)</t>
  </si>
  <si>
    <t>lain-lain kegiatan sub bidang tata praja pemerintahan, perencanaan, keuangan dan pelaporan*</t>
  </si>
  <si>
    <t>1.3.2.5.3.2</t>
  </si>
  <si>
    <t>1.4.1.5,4,1</t>
  </si>
  <si>
    <t>Sertifikasi Tanah Kas Desa</t>
  </si>
  <si>
    <t>Administrasi Pertanahan (Pendaftaran Tanah, dan Pemberian Registrasi Agenda Pertanahan)</t>
  </si>
  <si>
    <t>Fasilitasi Sertifikasi Tanah untuk Masyarakat Miskin</t>
  </si>
  <si>
    <t>Mediasi Konflik Pertanahan</t>
  </si>
  <si>
    <t>Penyuluhan Pertanahan</t>
  </si>
  <si>
    <t>Administrasi Pajak Bumi dan Bangunan (PBB)</t>
  </si>
  <si>
    <t>lain-lain kegiatan sub bidang pertanahan*</t>
  </si>
  <si>
    <t>Penghasilan Tetap Kepala Kampung (@Rp. 3.200.000 x 1 x 12)</t>
  </si>
  <si>
    <t>Tunjangan Kepala Kampung (@Rp. 500.000 x 1 x 12)</t>
  </si>
  <si>
    <t>Penghasilan Tetap Sekretaris Kampung (@Rp. 2.560.000 x 1 x 12)</t>
  </si>
  <si>
    <t>Tunjangan Sekretaris Kampung (@Rp. 300.000 x 1 x 12)</t>
  </si>
  <si>
    <t>Tunjangan Aparat Kampung (@Rp. 200.000 x 4 x 12)</t>
  </si>
  <si>
    <t>Tunjangan Kedudukan Ketua Bamuskam (@Rp. 2.080.000 x 1 x 12)</t>
  </si>
  <si>
    <t>Tunjangan Kedudukan Wakil  Bamuskam (@Rp. 1.760.000 x 1 x 12)</t>
  </si>
  <si>
    <t>Tunjangan Kedudukan Sekretaris Bamuskam (@Rp. 1.440.000 x 1 x 12)</t>
  </si>
  <si>
    <t>Tunjangan Kedudukan Anggota Bamuskam (@Rp. 1.280.000 x 2 x 12)</t>
  </si>
  <si>
    <t>1.1.51</t>
  </si>
  <si>
    <t>1.3.5.3</t>
  </si>
  <si>
    <t>1.4.5.4</t>
  </si>
  <si>
    <t>DAN</t>
  </si>
  <si>
    <t>Lampiran sebagaimana dimaksud dalam Pasal 2 memuat:</t>
  </si>
  <si>
    <t>b.  daftar penyertaan modal, jika tersedia;</t>
  </si>
  <si>
    <t>c.   daftar dana cadangan, jika tersedia; dan</t>
  </si>
  <si>
    <t>d.  daftar kegiatan yang belum dilaksanakan di tahun anggaran sebelumnya, jika ada.</t>
  </si>
  <si>
    <t>(1)     </t>
  </si>
  <si>
    <t xml:space="preserve">(2)     </t>
  </si>
  <si>
    <t>Pendanaan kegiatan sebagaimana dimaksud pada ayat (1) menggunakan anggaran jenis belanja tidak terduga.</t>
  </si>
  <si>
    <t>(3)    </t>
  </si>
  <si>
    <t xml:space="preserve">(4)     </t>
  </si>
  <si>
    <t>Kegiatan sebagaimana dimaksud pada ayat (1) harus memenuhi kriteria:</t>
  </si>
  <si>
    <t xml:space="preserve"> tidak diharapkan terjadi secara berulang;</t>
  </si>
  <si>
    <t>e.</t>
  </si>
  <si>
    <t>d.</t>
  </si>
  <si>
    <t>Dalam hal terjadi</t>
  </si>
  <si>
    <t>keadaan yang menyebabkan harus dilakukan pergeseran antar objek belanja; dan</t>
  </si>
  <si>
    <t>Pasal 6</t>
  </si>
  <si>
    <t xml:space="preserve">memiliki dampak yang signifikan terhadap anggaran dalam rangka pemulihan yang disebabkan oleh kejadian yang luar biasa dan/atau permasalahan sosial; dan </t>
  </si>
  <si>
    <t>kegiatan yang belum dilaksanakan tahun sebelumnya dan menyebabkan SiLPA akan dilaksanakan dalam tahun berjalan</t>
  </si>
  <si>
    <t>Pasal 7</t>
  </si>
  <si>
    <t>Undang-Undang Nomor 6 Tahun 2014 tentang Kampung (Lembaran Negara Republik Indonesia Tahun 2014 Nomor 7, Tambahan Lembaran Negara Republik Indonesia Nomor 5495);</t>
  </si>
  <si>
    <t>Peraturan Pemerintah Nomor 43 Tahun 2014 tentang Peraturan Pelaksanaan Undang-Undang Nomor 6 Tahun 2014 Tentang Kampung (Lembaran Negara Republik Indonesia Tahun 2014 Nomor 123, Tambahan Lembaran Negara Republik Indonesia Nomor 5539) sebagaimana diubah dengan Peraturan Pemerintah Nomor 47 Tahun 2015 Tentang Perubahan Atas Peraturan Pemerintah Nomor 43 Tahun 2014 Tentang Peraturan Pelaksanaan Undang-Undang Nomor 6 Tahun 2014 Tentang Kampung (Lembaran Negara Republik Indonesia Tahun 2014 Nomor 157, Tambahan Lembaran Negara Republik Indonesia Nomor 5717) ;</t>
  </si>
  <si>
    <t>Peraturan Pemerintah Nomor 60 Tahun 2014 tentang Dana Kampung Yang Bersumber Dari Anggaran Pendapatan dan Belanja Negara (Lembaran Negara Republik Indonesia Tahun 2014 Nomor 168, Tambahan Lembaran Negara Republik Indonesia Nomor 5558) sebagaimana diubah dengan Peraturan Pemerintah Nomor 22 Tahun 2015 tentang Perubahan atas Peraturan Pemerintah Nomor 60 Tahun 2014 tentang Dana Kampung yang Bersumber dari Anggaran Pendapatan dan Belanja Negara (Lembaran Negara Republik Indonesia Tahun 2015 Nomor 88, Tambahan Lembaran Negara Republik Indonesia Nomor 5694) sebagaimana diubah keduakalinya dengan Peraturan Pemerintah Nomor 8 Tahun 2016 tentang Perubahan Kedua Atas Peraturan Pemerintah Nomor 60 Tahun 2014 tentang Dana Kampung yang Bersumber dari Anggaran Pendapatan dan Belanja Negara (Lembaran Negara Republik Indonesia Tahun 2016 Nomor 57, Tambahan Lembaran Negara Republik Indonesia Nomor 5864)</t>
  </si>
  <si>
    <t>a.  APB Kampung;</t>
  </si>
  <si>
    <t>Kepala Kampung menetapkan Peraturan Kepala Kampung tentang Penjabaran Anggaran Pendapatan dan Belanja Kampung sebagai landasan operasional pelaksanaan APBKampung</t>
  </si>
  <si>
    <t xml:space="preserve"> bukan merupakan kegiatan normal dari aktivitas pemerintah Kampung dan tidak dapat diprediksi sebelumnya;</t>
  </si>
  <si>
    <t>berada diluar kendali dan pengaruh pemerintah Kampung;</t>
  </si>
  <si>
    <t>berskala lokal Kampung.</t>
  </si>
  <si>
    <t>penambahan dan/atau pengurangan dalam pendapatan Kampung pada tahun berjalan;</t>
  </si>
  <si>
    <t>kepala Kampung dapat mendahului perubahan APB Kampung dengan melakukan perubahan Peraturan Kepala Kampung tentang Penjabaran APB Kampung dan memberitahukannya kepada BPD</t>
  </si>
  <si>
    <t>Peraturan Kampung ini mulai berlaku pada tanggal diundangkan</t>
  </si>
  <si>
    <t>BIDANG PENANGGULANGAN BENCANA, KEADAAN MENDESAK DAN DARURAT KAMPUNG</t>
  </si>
  <si>
    <t>Bantuan Keuangan Provinsi</t>
  </si>
  <si>
    <t>BIDANG PENYELENGGARAAN PEMERINTAHAN DESA</t>
  </si>
  <si>
    <t>Bidang Penyelenggaraan Pemerintahan Desa berisi sub bidang dan kegiatan yang digunakan untuk mendukung terselenggaranya fungsi pemerintahan Desa yang mencakup:</t>
  </si>
  <si>
    <t>Sub Bidang Penyelenggaraan Belanja Penghasilan Tetap, Tunjangan dan Operasional Pemerintahan Desa (Maksimal 30 % untuk kegiatan 1-7)</t>
  </si>
  <si>
    <t>Penyediaan Penghasilan Tetap dan Tunjangan Kepala Desa</t>
  </si>
  <si>
    <t>Penyediaan Penghasilan Tetap dan Tunjangan Perangkat Desa</t>
  </si>
  <si>
    <t>Penyediaan Jaminan Sosial bagi Kepala Desa dan Perangkat Desa</t>
  </si>
  <si>
    <t>Penyediaan Operasional Pemerintah Desa (ATK, Honorarium PKPKD dan PPKD, perlengkapan perkantoran, pakaian dinas/atribut, listrik/telpon, dll)</t>
  </si>
  <si>
    <t>Penyediaan Tunjangan BPD</t>
  </si>
  <si>
    <t>Penyediaan Operasional BPD (Rapat-rapat (ATK, makan-minum), perlengkapan perkantoran, Pakaian Seragam, perjalanan dinas, listrik/telpon, dll)</t>
  </si>
  <si>
    <t>90-99</t>
  </si>
  <si>
    <t>Lain-lain Sub Bidang Penyelenggaraan Belanja Penghasilan Tetap, Tunjangan dan Operasional Pemerintahan Desa</t>
  </si>
  <si>
    <t>Sub Bidang Sarana dan Prasarana Pemerintahan Desa</t>
  </si>
  <si>
    <t>Pemeliharaan Gedung/Prasarana Kantor Desa</t>
  </si>
  <si>
    <t>Pembangunan/Rehabilitasi/Peningkatan Gedung/Prasarana Kantor Desa**</t>
  </si>
  <si>
    <t>lain-lain kegiatan sub bidang sarana dan prasarana pemerintahan Desa*</t>
  </si>
  <si>
    <t>Penyusunan/Pendataan/Pemutakhiran Profil Desa (profil kependudukan dan potensi desa)**</t>
  </si>
  <si>
    <t>Pengelolaan administrasi dan kearsipan pemerintahan desa</t>
  </si>
  <si>
    <t>Penyuluhan dan Penyadaran Masyarakat tentang Kependudukan dan Pencatatan Sip</t>
  </si>
  <si>
    <t>Pemetaan dan Analisis Kemiskinan Desa secara Partisipatif</t>
  </si>
  <si>
    <t>Penyelenggaraan Musyawarah Perencanaan Desa/Pembahasan APBDes (Musdes, Musrenbangdes/Pra-Musrenbangdes, dll., bersifat reguler)</t>
  </si>
  <si>
    <t>Penyelenggaraan Musyawarah Desa lainnya (musdus, rembug warga, dll., yang bersifat non-reguler sesuai kebutuhan desa)</t>
  </si>
  <si>
    <t>Penyusunan Dokumen Perencanaan Desa (RPJMDes/RKPDes,dll)</t>
  </si>
  <si>
    <t>Penyusunan Dokumen Keuangan Desa (APBDes/ APBDes Perubahan/ LPJ APBDes, dan seluruh dokumen terkait)</t>
  </si>
  <si>
    <t>Pengelolaan/Administrasi/Inventarisasi/Penilaian Aset Desa</t>
  </si>
  <si>
    <t>Penyusunan Kebijakan Desa (Perdes/Perkades, dll - diluar dokumen Rencana Pembangunan/Keuangan)</t>
  </si>
  <si>
    <t>Penyusunan Laporan Kepala Desa/Penyelenggaraan Pemerintahan Desa (laporan akhir tahun anggaran, laporan akhir masa jabatan, laporan keterangan akhir tahun anggaran, informasi kepada masyarakat)</t>
  </si>
  <si>
    <t>Pengembangan Sistem Informasi Desa</t>
  </si>
  <si>
    <t>Koordinasi/Kerjasama Penyelenggaraan Pemerintahan dan Pembangunan Desa (Antar Desa/Kecamatan/Kabupaten, Pihak Ketiga, dll)**</t>
  </si>
  <si>
    <t>Dukungan Pelaksanaan dan Sosialisasi Pilkades, Pemilihan Kepala Kewilayahan dan Pemilihan BPD (yang menjadi wewenang Desa)</t>
  </si>
  <si>
    <t>Penyelenggaraan Lomba antar kewilayahan dan pengiriman kontingen dalam mengikuti Lomba Desa</t>
  </si>
  <si>
    <t>Sub Bidang Pertanahan</t>
  </si>
  <si>
    <t>BIDANG PELAKSANAAN PEMBANGUNAN DESA</t>
  </si>
  <si>
    <t>Bidang Pelaksanaan Pembangunan Desa berisi sub bidang dan kegiatan dalam pembangunan pendidikan, kesehatan, pekerjaan umum, dan lain-lain. Pembangunan tidak berarti hanya pembangunan secara fisik akan tetapi juga terkait dengan pembangunan non fisik seperti pengembangan dan pembinaan,</t>
  </si>
  <si>
    <t>Sub Bidang Pendidikan</t>
  </si>
  <si>
    <t>Penyelenggaraan PAUD/TK/TPA/TKA/TPQ/Madrasah Non-Formal Milik Desa** (Bantuan Honor Pengajar, Pakaian Seragam, Operasional, dst)</t>
  </si>
  <si>
    <t>Dukungan Penyelenggaraan PAUD (APE, Sarana PAUD, dst)</t>
  </si>
  <si>
    <t>Penyuluhan dan Pelatihan Pendidikan bagi Masyarakat</t>
  </si>
  <si>
    <t>Pemeliharaan Sarana dan Prasarana Perpustakaan/Taman Bacaan Desa/ Sanggar Belajar Milik Desa **</t>
  </si>
  <si>
    <t>Pemeliharaan Sarana dan Prasarana PAUD/TK/TPA/TKA/TPQ/Madrasah Non- Formal Milik Desa**</t>
  </si>
  <si>
    <t>Pembangunan/Rehabilitasi/Peningkatan/Pengadaan Sarana/Prasarana/Alat Peraga Edukatif (APE) PAUD/ TK/TPA/TKA/TPQ/Madrasah Non-Formal Milik Desa**</t>
  </si>
  <si>
    <t>Pembangunan/Rehabilitasi/Peningkatan Sarana Prasarana Perpustakaan/Taman Bacaan Desa/ Sanggar Belajar Milik Desa**</t>
  </si>
  <si>
    <t>Pengelolaan Perpustakaan Milik Desa (Pengadaan Buku-buku Bacaan, Honor Penjaga untuk Perpustakaan/Taman Bacaan Desa)</t>
  </si>
  <si>
    <t>Pengembangan dan Pembinaan Sanggar Seni dan Belajar</t>
  </si>
  <si>
    <t>Dukungan Pendidikan bagi Siswa Miskin/Berprestasi</t>
  </si>
  <si>
    <t>lain-lain kegiatan sub bidang pendidikan*</t>
  </si>
  <si>
    <t>Sub Bidang Kesehatan</t>
  </si>
  <si>
    <t>Penyelenggaraan Pos Kesehatan Desa (PKD)/Polindes Milik Desa (Obat-obatan; Tambahan Insentif Bidan Desa/Perawat Desa; Penyediaan Pelayanan KB dan Alat Kontrasepsi bagi Keluarga Miskin, dst)</t>
  </si>
  <si>
    <t>Penyelenggaraan Posyandu (Makanan Tambahan, Kelas Ibu Hamil, Kelas Lansia, Insentif Kader Posyandu)</t>
  </si>
  <si>
    <t>Penyuluhan dan Pelatihan Bidang Kesehatan (untuk Masyarakat, Tenaga Kesehatan, Kader Kesehatan, dll)</t>
  </si>
  <si>
    <t>Penyelenggaraan Desa Siaga Kesehatan</t>
  </si>
  <si>
    <t>Pembinaan Palang Merah Remaja (PMR) tingkat desa</t>
  </si>
  <si>
    <t>Pengasuhan Bersama atau Bina Keluarga Balita (BKB)</t>
  </si>
  <si>
    <t>Pembinaan dan Pengawasan Upaya Kesehatan Tradisional</t>
  </si>
  <si>
    <t>Pemeliharaan Sarana/Prasarana Posyandu/Polindes/PKD</t>
  </si>
  <si>
    <t>Pembangunan/Rehabilitasi/Peningkatan/Pengadaan Sarana/Prasarana Posyandu/Polindes/PKD **</t>
  </si>
  <si>
    <t>lain-lain kegiatan sub bidang kesehatan*</t>
  </si>
  <si>
    <t>Sub Bidang Pekerjaan Umum dan Penataan Ruang</t>
  </si>
  <si>
    <t>Pemeliharaan Jalan Desa</t>
  </si>
  <si>
    <t>Pemeliharaan Jalan Lingkungan Permukiman/Gang</t>
  </si>
  <si>
    <t>Pemeliharaan Jalan Usaha Tani</t>
  </si>
  <si>
    <t>Pemeliharaan Jembatan Milik Desa</t>
  </si>
  <si>
    <t>Pemeliharaan Prasarana Jalan Desa (Gorong-gorong, Selokan, Box/Slab Culvert, Drainase, Prasarana Jalan lain)</t>
  </si>
  <si>
    <t>Pemeliharaan Gedung/Prasarana Balai Desa/Balai Kemasyarakatan</t>
  </si>
  <si>
    <t>Pemeliharaan Embung Milik Desa</t>
  </si>
  <si>
    <t>Pemeliharaan Monumen/Gapura/Batas Desa</t>
  </si>
  <si>
    <t>Pembangunan/Rehabilitasi/Peningkatan/Pengerasan Jalan Desa **</t>
  </si>
  <si>
    <t>Pembangunan/Rehabilitasi/Peningkatan/Pengerasan Jalan Lingkungan Permukiman/Gang **</t>
  </si>
  <si>
    <t>Pembangunan/Rehabilitasi/Peningkatan/Pengerasan Jalan Usaha Tani **</t>
  </si>
  <si>
    <t>Pembangunan/Rehabilitasi/Peningkatan/Pengerasan Jembatan Milik Desa **</t>
  </si>
  <si>
    <t>Pembangunan/Rehabilitasi/Peningkatan Prasarana Jalan Desa (Gorong-gorong, Selokan, Box/Slab Culvert, Drainase, Prasarana Jalan lain) **</t>
  </si>
  <si>
    <t>Pembangunan/Rehabilitasi/Peningkatan Balai Desa/Balai Kemasyarakatan**</t>
  </si>
  <si>
    <t>Pembangunan/Rehabilitasi/Peningkatan Pemakaman Milik Desa/Situs Bersejarah Milik Desa/Petilasan</t>
  </si>
  <si>
    <t>Pembuatan/Pemutakhiran Peta Wilayah dan Sosial Desa **</t>
  </si>
  <si>
    <t>Penyusunan Dokumen Perencanaan Tata Ruang Desa</t>
  </si>
  <si>
    <t>Pembangunan/Rehabilitasi/Peningkatan Embung Desa **</t>
  </si>
  <si>
    <t>Pembangunan/Rehabilitasi/Peningkatan Monumen/Gapura/Batas Desa **</t>
  </si>
  <si>
    <t>lain-lain kegiatan sub bidang pekerjaan umum dan penataan ruang*</t>
  </si>
  <si>
    <t>Sub Bidang Kawasan Permukiman</t>
  </si>
  <si>
    <t>Dukungan pelaksanaan program Pembangunan/Rehab Rumah Tidak Layak Huni (RTLH) GAKIN (pemetaan, validasi, dll)</t>
  </si>
  <si>
    <t>Pemeliharaan Sumur Resapan Milik Desa</t>
  </si>
  <si>
    <t>Pemeliharaan Sumber Air Bersih Milik Desa (Mata Air/Tandon Penampungan Air Hujan/Sumur Bor, dll)</t>
  </si>
  <si>
    <t>Pemeliharaan Sambungan Air Bersih ke Rumah Tangga (pipanisasi, dll)</t>
  </si>
  <si>
    <t>Pemeliharaan Sanitasi Permukiman (Gorong-gorong, Selokan, Parit, dll., diluar prasarana jalan)</t>
  </si>
  <si>
    <t>Pemeliharaan Fasilitas Jamban Umum/MCK umum, dll</t>
  </si>
  <si>
    <t>Pemeliharaan Fasilitas Pengelolaan Sampah Desa/Permukiman (Penampungan, Bank Sampah, dll)</t>
  </si>
  <si>
    <t>Pemeliharaan Sistem Pembuangan Air Limbah (Drainase, Air limbah Rumah Tangga)</t>
  </si>
  <si>
    <t>Pemeliharaan Taman/Taman Bermain Anak Milik Desa</t>
  </si>
  <si>
    <t>Pembangunan/Rehabilitasi/Peningkatan Sumur Resapan **</t>
  </si>
  <si>
    <t>Pembangunan/Rehabilitasi/Peningkatan Sumber Air Bersih Milik Desa (Mata Air/Tandon Penampungan Air Hujan/Sumur Bor, dll)**</t>
  </si>
  <si>
    <t>Pembangunan/Rehabilitasi/Peningkatan Sambungan Air Bersih ke Rumah Tangga (pipanisasi, dll) **</t>
  </si>
  <si>
    <t>Pembangunan/Rehabilitasi/Peningkatan Sanitasi Permukiman (Gorong-gorong, Selokan, Parit, dll., diluar prasarana jalan) **</t>
  </si>
  <si>
    <t>Pembangunan/Rehabilitas/Peningkatan Fasilitas Jamban Umum/MCK umum, dll **</t>
  </si>
  <si>
    <t>Pembangunan/Rehabilitasi/Peningkatan Fasilitas Pengelolaan Sampah Desa/Permukiman (Penampungan, Bank Sampah, dll)**</t>
  </si>
  <si>
    <t>Pembangunan/Rehabilitasi/Peningkatan Sistem Pembuangan Air Limbah (Drainase, Air limbah Rumah Tangga)**</t>
  </si>
  <si>
    <t>Pembangunan/Rehabilitasi/Peningkatan Taman/Taman Bermain Anak Milik Desa**</t>
  </si>
  <si>
    <t>lain-lain kegiatan sub bidang perumahan rakyat dan kawasan pemukiman*</t>
  </si>
  <si>
    <t>Sub Bidang Kehutanan dan Lingkungan Hidup</t>
  </si>
  <si>
    <t>Pengelolaan Hutan Milik Desa</t>
  </si>
  <si>
    <t>Pengelolaan Lingkungan Hidup Desa</t>
  </si>
  <si>
    <t>Pelatihan/Sosialisasi/Penyuluhan/Penyadaran tentang Lingkungan Hidup dan Kehutanan</t>
  </si>
  <si>
    <t>lain-lain kegiatan sub bidang Kehutanan dan Lingkungan Hidup*</t>
  </si>
  <si>
    <t>Sub Bidang Perhubungan, Komunikasi, dan Informatika</t>
  </si>
  <si>
    <t>Pembuatan Rambu-rambu di Jalan Desa</t>
  </si>
  <si>
    <t>Penyelenggaraan Informasi Publik Desa (Misal : Pembuatan Poster/Baliho Informasi penetapan/LPJ APBDes untuk Warga, dll)</t>
  </si>
  <si>
    <t>Pengelolaan dan Pembuatan Jaringan/Instalasi Komunikasi dan Informasi Lokal Desa</t>
  </si>
  <si>
    <t>lain-lain kegiatan sub bidang Perhubungan, Komunikasi, dan Informatika*</t>
  </si>
  <si>
    <t>Pemeliharaan Sarana dan Prasarana Energi Alternatif tingkat Desa</t>
  </si>
  <si>
    <t>Pembangunan/Rehabilitasi/Peningkatan Sarana dan Prasarana Energi Alternatif tingkat Desa **</t>
  </si>
  <si>
    <t>lain-lain kegiatan sub bidang Energi dan Sumber Daya Mineral*</t>
  </si>
  <si>
    <t>Sub Bidang Pariwisata</t>
  </si>
  <si>
    <t>Pemeliharaan Sarana dan Prasarana Pariwisata Milik Desa</t>
  </si>
  <si>
    <t>Pembangunan/Rehabilitasi/Peningkatan Sarana dan Prasarana Pariwisata Milik</t>
  </si>
  <si>
    <t>Pengembangan Pariwisata Tingkat Desa</t>
  </si>
  <si>
    <t>lain-lain kegiatan sub bidang pariwisata*</t>
  </si>
  <si>
    <t>BIDANG PEMBINAAN KEMASYARAKATAN DESA</t>
  </si>
  <si>
    <t>Bidang pembinaan kemasyarakatan berisi sub bidang dan kegiatan untuk meningkatkan peran serta dan kesadaran masyarakat /lembaga kemasyarakatan desa yang mendukung proses pembangunan desa yang mencakup:</t>
  </si>
  <si>
    <t>Sub Bidang Ketenteraman, Ketertiban Umum, dan Pelindungan Masyarakat</t>
  </si>
  <si>
    <t>Pengadaan/Penyelenggaraan Pos Keamanan Desa (pembangunan pos, pengawasan pelaksanaan jadwal ronda/patroli dll) **</t>
  </si>
  <si>
    <t>Penguatan dan Peningkatan Kapasitas Tenaga Keamanan/Ketertiban oleh Pemerintah Desa (Satlinmas desa)</t>
  </si>
  <si>
    <t>Koordinasi Pembinaan Ketentraman, Ketertiban, dan Pelindungan Masyarakat (dengan masyarakat/instansi pemerintah daerah, dll) Skala Lokal Desa</t>
  </si>
  <si>
    <t>Pelatihan Kesiapsiagaan/Tanggap Bencana Skala Lokal Desa</t>
  </si>
  <si>
    <t>Penyediaan Pos Kesiapsiagaan Bencana Skala Lokal Desa</t>
  </si>
  <si>
    <t>Bantuan Hukum Untuk Aparatur Desa dan Masyarakat Miskin</t>
  </si>
  <si>
    <t>Pelatihan/Penyuluhan/Sosialisasi kepada Masyarakat di Bidang Hukum dan Pelindungan Masyarakat</t>
  </si>
  <si>
    <t>lain-lain kegiatan sub bidang Ketenteraman, Ketertiban Umum, dan Pelindungan Masyarakat*</t>
  </si>
  <si>
    <t>Sub Bidang Kebudayaan dan Keagamaan</t>
  </si>
  <si>
    <t>Pembinaan Group Kesenian dan Kebudayaan Tingkat Desa</t>
  </si>
  <si>
    <t>Pengiriman Kontingen Group Kesenian dan Kebudayaan sebagai Wakil Desa di tingkat Kecamatan dan Kabupaten/Kota</t>
  </si>
  <si>
    <t>Penyelenggaraan Festival Kesenian, Adat/Kebudayaan, dan Keagamaan (perayaan hari kemerdekaan, hari besar keagamaan, dll) tingkat Desa</t>
  </si>
  <si>
    <t>Pemeliharaan Sarana dan Prasarana Kebudayaan/Rumah Adat/Keagamaan Milik Desa **</t>
  </si>
  <si>
    <t>Pembangunan/Rehabilitasi/Peningkatan Sarana dan Prasarana Kebudayaan/Rumah Adat/Keagamaan Milik Desa **</t>
  </si>
  <si>
    <t>lain-lain kegiatan sub bidang Kebudayaan dan Keagamaan*</t>
  </si>
  <si>
    <t>Sub Bidang Kepemudaan dan Olah Raga</t>
  </si>
  <si>
    <t>Pengiriman Kontingen Kepemudaan dan Olah Raga sebagai Wakil Desa di tingkat Kecamatan dan Kabupaten/Kota</t>
  </si>
  <si>
    <t>Penyelenggaraan Festival/Lomba Kepemudaan dan Olahraga tingkat Desa</t>
  </si>
  <si>
    <t>Pemeliharaan Sarana dan Prasarana Kepemudaan dan Olah Raga Milik Desa**</t>
  </si>
  <si>
    <t>Pembangunan/Rehabilitasi/Peningkatan Sarana dan Prasarana Kepemudaan dan Olah Raga Milik Desa**</t>
  </si>
  <si>
    <t>Pembinaan Karang Taruna/Klub Kepemudaan/Klub Olah raga</t>
  </si>
  <si>
    <t>lain-lain kegiatan sub bidang Kepemudaan dan Olah Raga*</t>
  </si>
  <si>
    <t>Pembinaan Lembaga Adat</t>
  </si>
  <si>
    <t>Pembinaan LKMD/LPM/LPMD</t>
  </si>
  <si>
    <t>Pembinaan PKK</t>
  </si>
  <si>
    <t>Pelatihan Pembinaan Lembaga Kemasyarakatan</t>
  </si>
  <si>
    <t>lain-lain kegiatan sub bidang Kelembagaan Masyarakat*</t>
  </si>
  <si>
    <t>BIDANG PEMBERDAYAAN MASYARAKAT DESA</t>
  </si>
  <si>
    <t>Bidang Pemberdayaan Masyarakat mencakup sub-bidang dan kegiatan yang diarahkan untuk meningkatkan pemahaman, kapasitas masyarakat dalam meningkatkan kesejahteraan masyarakat, yang mencakup:</t>
  </si>
  <si>
    <t>Sub Bidang Kelautan dan Perikanan</t>
  </si>
  <si>
    <t>Pemeliharaan Karamba/Kolam Perikanan Darat Milik Desa</t>
  </si>
  <si>
    <t>Pemeliharaan Pelabuhan Perikanan Sungai/Kecil Milik Desa</t>
  </si>
  <si>
    <t>Pembangunan/Rehabilitasi/Peningkatan Karamba/Kolam Perikanan Darat Milik Desa**</t>
  </si>
  <si>
    <t>Pembangunan/Rehabilitasi/Peningkatan Pelabuhan Perikanan Sungai/Kecil Milik Desa**</t>
  </si>
  <si>
    <t>Bantuan Perikanan (Bibit/Pakan/dst)</t>
  </si>
  <si>
    <t>Pelatihan/Bimtek/Pengenalan Tekonologi Tepat Guna untuk Perikanan Darat/Nelayan **</t>
  </si>
  <si>
    <t>lain-lain kegiatan sub bidang kelautan dan perikanan*</t>
  </si>
  <si>
    <t>Sub Bidang Pertanian dan Peternakan</t>
  </si>
  <si>
    <t>Peningkatan Produksi Tanaman Pangan (Alat Produksi dan pengolahan pertanian, penggilingan Padi/jagung, dll)</t>
  </si>
  <si>
    <t>Peningkatan Produksi Peternakan (Alat Produksi dan pengolahan peternakan, kandang, dll)</t>
  </si>
  <si>
    <t>Penguatan Ketahanan Pangan Tingkat Desa (Lumbung Desa, dll)</t>
  </si>
  <si>
    <t>Pemeliharan Saluran Irigasi Tersier/Sederhana</t>
  </si>
  <si>
    <t>Pelatihan/Bimtek/Pengenalan Tekonologi Tepat Guna untuk Pertanian/Peternakan *</t>
  </si>
  <si>
    <t>lain-lain kegiatan sub bidang Pertanian dan Peternakan*</t>
  </si>
  <si>
    <t>Sub Bidang Peningkatan Kapasitas Aparatur Desa</t>
  </si>
  <si>
    <t>Peningkatan kapasitas kepala Desa</t>
  </si>
  <si>
    <t>Peningkatan kapasitas perangkat Desa</t>
  </si>
  <si>
    <t>Peningkatan kapasitas BPD</t>
  </si>
  <si>
    <t>lain-lain kegiatan sub bidang peningkatan kapasitas Aparatur Desa</t>
  </si>
  <si>
    <t>Sub Bidang Pemberdayaan Perempuan, Perlindungan Anak dan Keluarga</t>
  </si>
  <si>
    <t>Pelatihan/Penyuluhan Pemberdayaan Perempuan</t>
  </si>
  <si>
    <t>Pelatihan/Penyuluhan Perlindungan Anak</t>
  </si>
  <si>
    <t>Pelatihan dan Penguatan Penyandang Difabel (penyandang disabilitas)</t>
  </si>
  <si>
    <t>lain-lain kegiatan sub bidang Pemberdayaan Perempuan dan Perlindungan Anak*</t>
  </si>
  <si>
    <t>Sub Bidang Koperasi, Usaha Mikro Kecil dan Menengah (UMKM)</t>
  </si>
  <si>
    <t>Pelatihan Manajemen Pengelolaan Koperasi/ KUD/ UMKM</t>
  </si>
  <si>
    <t>Pengembangan Sarana Prasarana Usaha Mikro, Kecil dan Menengah serta Koperasi</t>
  </si>
  <si>
    <t>Pengadaan Teknologi Tepat Guna untuk Pengembangan Ekonomi Pedesaan Non- Pertanian</t>
  </si>
  <si>
    <t>lain-lain kegiatan sub bidang Koperasi, Usaha Kecil dan Menengah*</t>
  </si>
  <si>
    <t>Pembentukan BUM Desa (Persiapan dan Pembentukan Awal BUM Desa)</t>
  </si>
  <si>
    <t>Pelatihan Pengelolaan BUM Desa (Pelatihan yang dilaksanakan oleh Desa)</t>
  </si>
  <si>
    <t>lain-lain kegiatan sub bidang Penanaman Modal*</t>
  </si>
  <si>
    <t>Sub Bidang Perdagangan dan Perindustrian</t>
  </si>
  <si>
    <t>Pemeliharaan Pasar Desa/Kios milik Desa</t>
  </si>
  <si>
    <t>Pembangunan/Rehabilitasi/Peningkatan Pasar Desa/Kios milik Desa **</t>
  </si>
  <si>
    <t>Pengembangan Industri kecil level Desa</t>
  </si>
  <si>
    <t>Pembentukan/Fasilitasi/Pelatihan/Pendampingan kelompok usaha ekonomi produktif (pengrajin, pedagang, industri rumah tangga, dll) **</t>
  </si>
  <si>
    <t>lain-lain kegiatan sub bidang Perdagangan dan Perindustrian*</t>
  </si>
  <si>
    <t>BIDANG PENANGGULANGAN BENCANA, KEADAAN DARURAT DAN MENDESAK</t>
  </si>
  <si>
    <t>Bidang Penanggulangan Bencana, Keadaan Darurat dan Mendesak Desa digunakan untuk kegiatan penanggulangan bencana, keadaan darurat dan mendesak:</t>
  </si>
  <si>
    <t>Sub Bidang Penanggulangan Bencana</t>
  </si>
  <si>
    <t>Penanggulangan Bencana</t>
  </si>
  <si>
    <t>Keadaan Darurat</t>
  </si>
  <si>
    <t>Sub Bidang Keadaan Mendesak.</t>
  </si>
  <si>
    <t>Keadaan Mendesak</t>
  </si>
  <si>
    <t>Pendapatan Asli Desa</t>
  </si>
  <si>
    <t>Hasil Usaha</t>
  </si>
  <si>
    <t>Bagi Hasil BUMDes</t>
  </si>
  <si>
    <t>Lain-lain</t>
  </si>
  <si>
    <t>Hasil Aset</t>
  </si>
  <si>
    <t>Pengelolaan Tanah Kas Desa</t>
  </si>
  <si>
    <t>Tambatan Perahu</t>
  </si>
  <si>
    <t>Pasar Desa</t>
  </si>
  <si>
    <t>Tempat Pemandian Umum</t>
  </si>
  <si>
    <t>Jaringan Irigasi Desa</t>
  </si>
  <si>
    <t>Pelelangan Ikan Milik Desa</t>
  </si>
  <si>
    <t>Kios Milik Desa</t>
  </si>
  <si>
    <t>Pemanfaatan Lapangan/Prasarana Olah raga Milik Desa</t>
  </si>
  <si>
    <t>Swadaya, Partisipasi dan Gotong Royong</t>
  </si>
  <si>
    <t>Swadaya, partisipasi dan gotong royong</t>
  </si>
  <si>
    <t>Lain-lain Swadaya, Partisipasi dan Gotong Royong</t>
  </si>
  <si>
    <t>Lain-lain Pendapatan Asli Desa</t>
  </si>
  <si>
    <t>Hasil Pungutan Desa</t>
  </si>
  <si>
    <t>Transfer</t>
  </si>
  <si>
    <t>Dana Desa</t>
  </si>
  <si>
    <t>Bagian dari Hasil Pajak dan Retribusi Daerah Kabupaten/kota</t>
  </si>
  <si>
    <t>Alokasi Dana Desa</t>
  </si>
  <si>
    <t>Bantuan Keuangan dari APBD Provinsi</t>
  </si>
  <si>
    <t>Lain-lain Bantuan Keuangan dari APBD Provinsi</t>
  </si>
  <si>
    <t>Bantuan Keuangan APBD Kabupaten/Kota</t>
  </si>
  <si>
    <t>Lain-lain Bantuan Keuangan dari APBD Kabupaten/Kota</t>
  </si>
  <si>
    <t>Pendapatan Lain-lain</t>
  </si>
  <si>
    <t>Penerimaan dari Hasil Kerjasama antar Desa</t>
  </si>
  <si>
    <t>Penerimaan dari Hasil Kerjasama Desa dengan Pihak Ketiga</t>
  </si>
  <si>
    <t>Penerimaan dari Bantuan Perusahaan yang berlokasi di Desa</t>
  </si>
  <si>
    <t>Hibah dan sumbangan dari Pihak Ketiga</t>
  </si>
  <si>
    <t>Koreksi kesalahan belanja tahun-tahun anggaran sebelumnya yang mengakibatkan penerimaan di kas Desa pada tahun anggaran berjalan</t>
  </si>
  <si>
    <t>Bunga Bank</t>
  </si>
  <si>
    <t>Lain-lain pendapatan Desa yang sah</t>
  </si>
  <si>
    <t>Belanja Pegawai</t>
  </si>
  <si>
    <t>Penghasilan Tetap dan Tunjangan Kepala Desa</t>
  </si>
  <si>
    <t>Penghasilan Tetap Kepala Desa</t>
  </si>
  <si>
    <t>Tunjangan Kepala Desa</t>
  </si>
  <si>
    <t>Penerimaan Lain Kepala Desa yang Sah</t>
  </si>
  <si>
    <t>Penghasilan Tetap dan Tunjangan Perangkat Desa</t>
  </si>
  <si>
    <t>Penghasilan Tetap Perangkat Desa</t>
  </si>
  <si>
    <t>Tunjangan Perangkat Desa</t>
  </si>
  <si>
    <t>Penerimaan Lain Perangkat Desa yang Sah</t>
  </si>
  <si>
    <t>Jaminan Sosial Kepala Desa dan Perangkat Desa</t>
  </si>
  <si>
    <t>Jaminan Kesehatan Kepala Desa</t>
  </si>
  <si>
    <t>Jaminan Kesehatan Perangkat Desa</t>
  </si>
  <si>
    <t>Jaminan Ketenagakerjaan Kepala Desa</t>
  </si>
  <si>
    <t>Jaminan Ketenagakerjaan Perangkat Desa</t>
  </si>
  <si>
    <t>Tunjangan BPD</t>
  </si>
  <si>
    <t>Tunjangan Kedudukan BPD</t>
  </si>
  <si>
    <t>Tunjangan Kinerja BPD</t>
  </si>
  <si>
    <t>Belanja Barang dan Jasa</t>
  </si>
  <si>
    <t>Belanja Barang Perlengkapan</t>
  </si>
  <si>
    <t>Belanja Perlengkapan Alat Tulis Kantor dan Benda Pos</t>
  </si>
  <si>
    <t>Belanja Perlengkapan Alat-alat Listrik</t>
  </si>
  <si>
    <t>Belanja Perlengkapan Alat-alat Rumah Tangga/Peralatan dan Bahan Kebersihan</t>
  </si>
  <si>
    <t>Belanja Bahan Bakar Minyak/Gas/Isi Ulang Tabung Pemadam Kebakaran</t>
  </si>
  <si>
    <t>Belanja Perlengkapan Cetak/Penggandaan - Belanja Barang Cetak dan Penggandaan</t>
  </si>
  <si>
    <t>Belanja Perlengkapan Barang Konsumsi (Makan/minum) - Belanja Barang Konsumsi</t>
  </si>
  <si>
    <t>Belanja Bahan/Material</t>
  </si>
  <si>
    <t>Belanja Bendera/Umbul-umbul/Spanduk</t>
  </si>
  <si>
    <t>Belanja Pakaian Dinas/Seragam/Atribut</t>
  </si>
  <si>
    <t>Belanja Obat-obatan</t>
  </si>
  <si>
    <t>Belanja Pakan Hewan/Ikan, Obat-obatan Hewan</t>
  </si>
  <si>
    <t>Belanja Pupuk/Obat-obatan Pertanian</t>
  </si>
  <si>
    <t>Belanja Barang Perlengkapan Lainnya</t>
  </si>
  <si>
    <t>Belanja Jasa Honorarium</t>
  </si>
  <si>
    <t>Belanja Jasa Honorarium Tim yang Melaksanakan Kegiatan</t>
  </si>
  <si>
    <t>Belanja Jasa Honorarium Pembantu Tugas Umum Desa/Operator</t>
  </si>
  <si>
    <t>Belanja Jasa Honorarium/Insentif Pelayanan Desa</t>
  </si>
  <si>
    <t>Belanja Jasa Honorarium Ahli/Profesi/Konsultan/Narasumber</t>
  </si>
  <si>
    <t>Belanja Jasa Honorarium Petugas</t>
  </si>
  <si>
    <t>Belanja Jasa Honorarium Lainnya</t>
  </si>
  <si>
    <t>Belanja Perjalanan Dinas</t>
  </si>
  <si>
    <t>Belanja Perjalanan Dinas Dalam Kabupaten/Kota</t>
  </si>
  <si>
    <t>Belanja Perjalanan Dinas Luar Kabupaten/Kota</t>
  </si>
  <si>
    <t>Belanja Kursus/Pelatihan</t>
  </si>
  <si>
    <t>Belanja Jasa Sewa</t>
  </si>
  <si>
    <t>Belanja Jasa Sewa Bangunan/Gedung/Ruang</t>
  </si>
  <si>
    <t>Belanja Jasa Sewa Peralatan/Perlengkapan</t>
  </si>
  <si>
    <t>Belanja Jasa Sewa Sarana Mobilitas</t>
  </si>
  <si>
    <t>Belanja Jasa Sewa Lainnya</t>
  </si>
  <si>
    <t>Belanja Operasional Perkantoran</t>
  </si>
  <si>
    <t>Belanja Jasa Langganan Listrik</t>
  </si>
  <si>
    <t>Belanja Jasa Langganan Air Bersih</t>
  </si>
  <si>
    <t>Belanja Jasa Langganan Majalah/Surat Kabar</t>
  </si>
  <si>
    <t>Belanja Jasa Langganan Telepon</t>
  </si>
  <si>
    <t>Belanja Jasa Langganan Internet</t>
  </si>
  <si>
    <t>Belanja Jasa Kurir/Pos/Giro</t>
  </si>
  <si>
    <t>Belanja Jasa Perpanjangan Ijin/Pajak</t>
  </si>
  <si>
    <t>Belanja Operasional Perkantoran Lainnya</t>
  </si>
  <si>
    <t>Belanja Pemeliharaan</t>
  </si>
  <si>
    <t>Belanja Pemeliharaan Mesin dan Peralatan Berat</t>
  </si>
  <si>
    <t>Belanja Pemeliharaan Kendaraan Bermotor</t>
  </si>
  <si>
    <t>Belanja Pemeliharaan Peralatan</t>
  </si>
  <si>
    <t>Belanja Pemeliharaan Bangunan</t>
  </si>
  <si>
    <t>Belanja Pemeliharaan Jalan</t>
  </si>
  <si>
    <t>Belanja Pemeliharaan Jembatan</t>
  </si>
  <si>
    <t>Belanja Pemeliharaan Irigasi/Saluran Sungai/Embung/Air Bersih, jaringan Air Limbah, Persampahan, dll)</t>
  </si>
  <si>
    <t>Belanja Pemeliharaan Jaringan dan Instalasi (Listrik, Telepon, Internet, Komunikasi, dll)</t>
  </si>
  <si>
    <t>Belanja Pemeliharaan Lainnya</t>
  </si>
  <si>
    <t>Belanja Barang dan Jasa yang Diserahkan kepada Masyarakat</t>
  </si>
  <si>
    <t>Belanja Bahan Perlengkapan yang Diserahkan ke masyarakat</t>
  </si>
  <si>
    <t>Belanja Bantuan Mesin/Kendaraaan bermotor/Peralatan yang diserahkan ke masyarakat</t>
  </si>
  <si>
    <t>Belanja Bantuan Bangunan yang diserahkan ke masyarakat</t>
  </si>
  <si>
    <t>Belanja Beasiswa Berprestasi/Masyarakat Miskin</t>
  </si>
  <si>
    <t>Belanja Bantuan Bibit Tanaman/Hewan/Ikan</t>
  </si>
  <si>
    <t>Belanja Barang dan Jasa yang Diserahkan kepada Masyarakat Lainnya</t>
  </si>
  <si>
    <t>Belanja Modal</t>
  </si>
  <si>
    <t>Belanja Modal Pengadaan Tanah</t>
  </si>
  <si>
    <t>Belanja Modal Pembebasan/Pembelian Tanah</t>
  </si>
  <si>
    <t>Belanja Modal Pembayaran Honorarium Tim Tanah</t>
  </si>
  <si>
    <t>Belanja Modal Pengukuran dan Pembuatan Sertifikat Tanah</t>
  </si>
  <si>
    <t>Belanja Modal Pengurukan dan Pematangan Tanah</t>
  </si>
  <si>
    <t>Belanja Modal Perjalanan Pengadaan Tanah</t>
  </si>
  <si>
    <t>Belanja Modal Pengadaan Tanah Lainnya</t>
  </si>
  <si>
    <t>Belanja Modal Peralatan, Mesin, dan Alat Berat</t>
  </si>
  <si>
    <t>Belanja Modal Honor Tim yang Melaksanakan Kegiatan</t>
  </si>
  <si>
    <t>Belanja Modal Peralatan Elektronik dan Alat Studio</t>
  </si>
  <si>
    <t>Belanja Modal Peralatan Komputer</t>
  </si>
  <si>
    <t>Belanja Modal Peralatan Mebeulair dan Aksesori Ruangan</t>
  </si>
  <si>
    <t>Belanja Modal Peralatan Dapur</t>
  </si>
  <si>
    <t>Belanja Modal Peralatan Alat Ukur</t>
  </si>
  <si>
    <t>Belanja Modal Peralatan Rambu-rambu/Patok Tanah</t>
  </si>
  <si>
    <t>Belanja Modal Peralatan khusus Kesehatan</t>
  </si>
  <si>
    <t>Belanja Modal Peralatan khusus Pertanian/Perikanan/Peternakan</t>
  </si>
  <si>
    <t>Belanja Modal Mesin</t>
  </si>
  <si>
    <t>Belanja Modal Pengadaan Alat-Alat Berat</t>
  </si>
  <si>
    <t>Belanja Modal Peralatan, Mesin, dan Alat Berat Lainnya</t>
  </si>
  <si>
    <t>Belanja Modal Kendaraan</t>
  </si>
  <si>
    <t>Belanja Modal Kendaraan Darat Bermotor</t>
  </si>
  <si>
    <t>Belanja Modal Angkutan Darat Tidak Bermotor</t>
  </si>
  <si>
    <t>Belanja Modal Kendaraan Air Bermotor</t>
  </si>
  <si>
    <t>Belanja Modal Angkutan Air Tidak Bermotor</t>
  </si>
  <si>
    <t>Belanja Modal Kendaraan Lainnya</t>
  </si>
  <si>
    <t>Belanja Modal Gedung, Bangunan dan Taman</t>
  </si>
  <si>
    <t>Belanja Modal Upah Tenaga Kerja</t>
  </si>
  <si>
    <t>Belanja Modal Bahan Baku</t>
  </si>
  <si>
    <t>Belanja Modal Sewa Peralatan</t>
  </si>
  <si>
    <t>Belanja Modal Jalan/Prasarana Jalan</t>
  </si>
  <si>
    <t>Belanja Modal Jembatan</t>
  </si>
  <si>
    <t>Belanja Modal Irigasi/Embung/Air Sungai/Drainase/Air Limbah/Persampahan</t>
  </si>
  <si>
    <t>Belanja Modal Jaringan/Instalasi</t>
  </si>
  <si>
    <t>Belanja Modal lainnya</t>
  </si>
  <si>
    <t>Belanja Modal khusus Pendidikan dan Perpustakaan</t>
  </si>
  <si>
    <t>Belanja Modal khusus Olahraga</t>
  </si>
  <si>
    <t>Belanja Modal khusus Kesenian/Kebudayaan/keagamaan</t>
  </si>
  <si>
    <t>Belanja Modal Tumbuhan/Tanaman</t>
  </si>
  <si>
    <t>Belanja Modal Hewan</t>
  </si>
  <si>
    <t>Belanja Modal Lainnya</t>
  </si>
  <si>
    <t>Belanja Tak Terduga</t>
  </si>
  <si>
    <t>SILPA Tahun Sebelumya</t>
  </si>
  <si>
    <t>SILPA Tahun Sebelumnya</t>
  </si>
  <si>
    <t>Pencairan Dana Cadangan</t>
  </si>
  <si>
    <t>Hasil Penjualan Kekayaan Desa yang Dipisahkan</t>
  </si>
  <si>
    <t>Penerimaan Pembiayaan Lainnya</t>
  </si>
  <si>
    <t>Pembentukan Dana Cadangan</t>
  </si>
  <si>
    <t>Penyertaan Modal Desa</t>
  </si>
  <si>
    <t>Pengeluaran Pembiayaan lainnya</t>
  </si>
  <si>
    <t>BIDANG PEMBERDAYAAN MASYARAKAT KAMPUNG</t>
  </si>
  <si>
    <t>Penyelenggaraan pelatihan kepemudaan (Kepemudaan, Penyadaraan Wawasan Kebangsaan, dll) tingkat Desa</t>
  </si>
  <si>
    <t>Daftar Kode Rekening Bidang, Sub Bidang, dan Kegiatan</t>
  </si>
  <si>
    <t xml:space="preserve">Penentuan/Penegasan/Pembangunan Batas/Patok Tanah Desa </t>
  </si>
  <si>
    <t>Penghasilan Tetap Aparat Kampung (@Rp. 2.080.000 x 4 x 12)</t>
  </si>
  <si>
    <t>Sub Bidang Ketentraman, Ketertiban dan Perlindungan Masyarakat,</t>
  </si>
  <si>
    <t>Sub Bidang Pekerjaan Umum, dan Penataan Ruang</t>
  </si>
  <si>
    <t>2.2.2</t>
  </si>
  <si>
    <t>Pemerintah Kampung dapat melaksanakan kegiatan untuk penanggulangan bencana, keadaan darurat, dan keadaan mendesak kampung.</t>
  </si>
  <si>
    <t>Pemerintah Kampung dapat melakukan kegiatan penanggulangan bencana, keadaan darurat, dan keadaan mendesak kampung yang belum tersedia anggarannya, yang selanjutnya diusulkan dalam  rancangan  peraturan Kampung tentang perubahan APB Kampung.</t>
  </si>
  <si>
    <t>ATK</t>
  </si>
  <si>
    <t>5.3.0</t>
  </si>
  <si>
    <t>Peraturan Menteri Dalam Negeri Nomor  20 Tahun 2018 tentang  Pengelolaan Keuangan Kampung</t>
  </si>
  <si>
    <t>6.2.1</t>
  </si>
  <si>
    <t>6.2.2</t>
  </si>
  <si>
    <t>Penyertaan Modal</t>
  </si>
  <si>
    <t>Uraian lebih lanjut Rancangan Anggaran Pendapatan dan Belanja Kampung sebagaimana dimaksud dalam Pasal 1 tercantum dalam Lampiran yang merupakan bagian tak terpisahkan dari Peraturan Kampung ini</t>
  </si>
  <si>
    <t xml:space="preserve">  ANGGARAN PENDAPATAN DAN BELANJA KAMPUNG</t>
  </si>
  <si>
    <t>TAHUN ANGGARAN 2023</t>
  </si>
  <si>
    <t xml:space="preserve"> Anggaran Pendapatan dan Belanja Kampung Tahun Anggaran 2023 dengan rincian sebagai berikut:</t>
  </si>
  <si>
    <t>Tahun    : 2023</t>
  </si>
  <si>
    <t>Peraturan Menteri Keuangan Republik Indonesia Nomor 201 Tahun 2022 Tentang Pengelolaan  Dana Kampung</t>
  </si>
  <si>
    <t>Peraturan Menteri Desa, Pembangunan Daerah Tertinggal, dan Transmigrasi Republik Indonesia Nomor 8 Tahun 2022 Tentang Penetapan Prioritas Penggunaan Dana Kampung Tahun 2023</t>
  </si>
  <si>
    <t>11.</t>
  </si>
  <si>
    <t>13.</t>
  </si>
  <si>
    <t>ANGGARAN PENDAPATAN DAN BELANJA KAMPUNG</t>
  </si>
  <si>
    <t>bahwa Anggaran Pendapatan dan Belanja Kampung sebagai wujud  dari pengelolaan keuangan Kampung dilaksanakan secara terbuka dan bertanggung jawab untuk sebesar-besarnya kemakmuran masyarakat Kampung</t>
  </si>
  <si>
    <t>bahwa Anggaran Pendapatan dan Belanja Kampung  Tahun Anggaran 2023 termuat dalam Peraturan Kampung  tentang  Anggaran Pendapatan dan Belanja Kampung Tahun Anggaran 2023 yang disusun sesuai dengan kebutuhan penyelenggaraan pemerintahan Kampung berdasarkan prinsip kebersamaan,  efisiensi, berkeadilan, berkelanjutan, berwawasan lingkungan, dan kemandirian sehingga menciptakan landasan kuat dalam melaksanakann pemerintahan dan pembangunan menuju masyarakat yang adil, makmur, dan sejahtera;</t>
  </si>
  <si>
    <t>bahwa berdasarkan pertimbangan sebagaimana dimaksud dalam huruf a dan huruf b, perlu menetapkan Peraturan Kampung tentang Anggaran Pendapatan dan Belanja Kampung Tahun Anggaran 2023</t>
  </si>
  <si>
    <t>2.1.1</t>
  </si>
  <si>
    <t>ADD</t>
  </si>
  <si>
    <t>BPJS Ketenagakerjaan</t>
  </si>
  <si>
    <t>BPJS Kesehatan</t>
  </si>
  <si>
    <t xml:space="preserve">Perjalanan Dinas Aparatur </t>
  </si>
  <si>
    <t>Sewa Gedung</t>
  </si>
  <si>
    <t>Pengimputan Data IDM Berbasis SDGs Tahun 2023</t>
  </si>
  <si>
    <t>DDS</t>
  </si>
  <si>
    <t>Musyawarah Kampung Tahun 2023</t>
  </si>
  <si>
    <t>Pembuatan APBK TA. 2023</t>
  </si>
  <si>
    <t>Penyusunan Laporan Pertanggungjawaban Keuangan Kampung TA. 2023</t>
  </si>
  <si>
    <t>Pemasangan Baliho APBK TA. 2023</t>
  </si>
  <si>
    <t>1.4.3.5,4,2</t>
  </si>
  <si>
    <t>1.4.4.5,4,3</t>
  </si>
  <si>
    <t>1.4.10.5,4,6</t>
  </si>
  <si>
    <t>1.1.8.5.1.7</t>
  </si>
  <si>
    <t>Biaya Koordinasi Pemerintah Kampung</t>
  </si>
  <si>
    <t>Dukungan Penyelenggaraan Pencegahan &amp; Penanggulangan Kerawanan Sosial</t>
  </si>
  <si>
    <t>Operasional Pemerintah Kampung Maksimal 3% DD TA. 2023</t>
  </si>
  <si>
    <t>2.1</t>
  </si>
  <si>
    <t>3.1.2</t>
  </si>
  <si>
    <t>3.2.3</t>
  </si>
  <si>
    <t>3.3.6</t>
  </si>
  <si>
    <t>3.4.2</t>
  </si>
  <si>
    <t>DD</t>
  </si>
  <si>
    <t>DISTRIK ARSO</t>
  </si>
  <si>
    <t>Operasional Bamuskam</t>
  </si>
  <si>
    <t>4.3</t>
  </si>
  <si>
    <t>4.3.2</t>
  </si>
  <si>
    <t>2.6</t>
  </si>
  <si>
    <t>2.6.2</t>
  </si>
  <si>
    <t xml:space="preserve">   Jaminan BPJS Ketenagakerjaan Kepala Kampung (@Rp. 295.680 x 1 x 12)</t>
  </si>
  <si>
    <t xml:space="preserve">   Jaminan BPJS Ketenagakerjaan Perangkat Kampung (@Rp. 192.192 x 4 x 12)</t>
  </si>
  <si>
    <t xml:space="preserve">   Jaminan BPJS Ketenagakerjaan Sekretaris Kampung (@Rp. 236.544 x 1 x 12)</t>
  </si>
  <si>
    <t xml:space="preserve">   Jaminan BPJS Kesehatan Perangkat Kampung (@Rp. 193.235 x 4 x 12)</t>
  </si>
  <si>
    <t>Lampiran Peraturan Kampung  Yuwanain</t>
  </si>
  <si>
    <t>PEMERINTAH KAMPUNG YUWANAIN</t>
  </si>
  <si>
    <r>
      <t>KEPALA KAMPUNG</t>
    </r>
    <r>
      <rPr>
        <sz val="10"/>
        <color rgb="FFFF0000"/>
        <rFont val="Calibri"/>
        <family val="2"/>
      </rPr>
      <t xml:space="preserve"> </t>
    </r>
    <r>
      <rPr>
        <sz val="10"/>
        <rFont val="Calibri"/>
        <family val="2"/>
      </rPr>
      <t>YUWANAIN</t>
    </r>
  </si>
  <si>
    <t>ABDUL GOFAR</t>
  </si>
  <si>
    <t>PERATURAN KAMPUNG YUWANAIN</t>
  </si>
  <si>
    <t>KEPALA KAMPUNG YUWANAIN</t>
  </si>
  <si>
    <t>BADAN MUSYAWARAH KAMPUNG YUWANAIN</t>
  </si>
  <si>
    <t>PERATURAN KAMPUNG YUWANAIN TENTANG ANGGARAN PENDAPATAN DAN BELANJA KAMPUNG TAHUN ANGGARAN 2023</t>
  </si>
  <si>
    <t>Agar setiap orang dapat mengetahui, memerintahkan pengundangan Peraturan Kampung ini dalam  Lembaran  Kampung Yuwanain</t>
  </si>
  <si>
    <t>Ditetapkan di Kampung Yuwanain</t>
  </si>
  <si>
    <t>Kampung Yuwanain</t>
  </si>
  <si>
    <t>SEKRETARIS KAMPUNG YUWANAIN</t>
  </si>
  <si>
    <t>MASHUDI</t>
  </si>
  <si>
    <t xml:space="preserve">   Jaminan BPJS Kesehatan Kepala Kampung Kampung (@Rp. 193.235 x 1 x 12)</t>
  </si>
  <si>
    <t xml:space="preserve">Konsumsi Kantor Kampung </t>
  </si>
  <si>
    <t>Indihome &amp; Listrik Kantor Kampung</t>
  </si>
  <si>
    <t>1.2</t>
  </si>
  <si>
    <t>1.2.2</t>
  </si>
  <si>
    <t xml:space="preserve">Pemeliharaan Gedung Kantor Kampung </t>
  </si>
  <si>
    <t>1.2.1</t>
  </si>
  <si>
    <t>Pengadaan Leptop 1 Unit</t>
  </si>
  <si>
    <t>Pembuatan RKPK TA. 2023</t>
  </si>
  <si>
    <t>Pengaktifan Website Kampung Yuwanain</t>
  </si>
  <si>
    <t>1.4.4.5,4,4</t>
  </si>
  <si>
    <t>1.4.7.5,4,5</t>
  </si>
  <si>
    <t>Dipertimbangkan</t>
  </si>
  <si>
    <t>Penyusunan Peraturan - Peraturan Kampung Oleh Tim Penyusun</t>
  </si>
  <si>
    <t>Insentif Guru Honor PAUD (Rp.200.000 x 4 Org x 12 Bln)</t>
  </si>
  <si>
    <t>Insentif Guru Mengaji dan Sekolah Minggu (Rp.100.000 x 19 Org x 12)</t>
  </si>
  <si>
    <t>Insentif Kader Posyandu BUMIL &amp; Balita  (Rp 200.000 x 16 Org x 12 Bln)</t>
  </si>
  <si>
    <t>Insentif Kader POSBINDU  (Rp 200.000 x 5 Org x 12 Bln)</t>
  </si>
  <si>
    <t>2.2.4</t>
  </si>
  <si>
    <t>Transport Kader Malaria @ 10 Org x  Rp. 100.000 x 12 Bln.</t>
  </si>
  <si>
    <t>2.2.9</t>
  </si>
  <si>
    <t>Pengadaan Kipas Angin 2 Unit</t>
  </si>
  <si>
    <r>
      <t>Penyediaan Kawat Ram Untuk Gedung Posyandu 25 M</t>
    </r>
    <r>
      <rPr>
        <vertAlign val="superscript"/>
        <sz val="10"/>
        <rFont val="Calibri"/>
        <family val="2"/>
      </rPr>
      <t>1</t>
    </r>
  </si>
  <si>
    <t>Pemeliharaan Pemakaman Milik Desa/Situs Bersejarah Milik Desa/Petilasan Milik Desa</t>
  </si>
  <si>
    <t>2.3.7</t>
  </si>
  <si>
    <t>Insentif Juru Kunci Kuburan (Rp. 300.000 x 2 Org x 12 Bln)</t>
  </si>
  <si>
    <t>Pembersihan Pemakaman Untuk Satu Tahun</t>
  </si>
  <si>
    <t>Pemeliharaan Listrik  Pemakaman</t>
  </si>
  <si>
    <t>2.3.12</t>
  </si>
  <si>
    <t>Pembuatan Badan Jalan Produkti 1,5 KM (Daerah RT. 27)</t>
  </si>
  <si>
    <t>2.3.14</t>
  </si>
  <si>
    <t>Pembangunan Jembatan Gorong-Gorong 2 Unit Untuk Akses Pertanian</t>
  </si>
  <si>
    <t>Pembangunan Jembatan Box/Slab Culvert Untuk Akses Pertanian Kampung Yuwanain @. P. 2 x L. 5 x T. 2 ( 2 Unit )</t>
  </si>
  <si>
    <t>Dikoordinasikan</t>
  </si>
  <si>
    <t>Cetak Spanduk Hari-Hari Besar dll.</t>
  </si>
  <si>
    <t xml:space="preserve">    Insentif Linmas (Rp.200.000 x 13 Org x 12 Bln)</t>
  </si>
  <si>
    <t xml:space="preserve">    Memeriahkan HUT Kampung Ke - 38</t>
  </si>
  <si>
    <t xml:space="preserve">    Memeriahkan HUT RI Ke - 78</t>
  </si>
  <si>
    <t xml:space="preserve">    Insentif Tokoh Agama (@Rp. 200.000 x 5 org x 12 bln)</t>
  </si>
  <si>
    <t xml:space="preserve">    Insentif Tokoh Pemuda (@Rp. 200.000 x 1 orgx 12 bln)</t>
  </si>
  <si>
    <t>3.3.5</t>
  </si>
  <si>
    <t xml:space="preserve">    Pembangunan Lapangan Sepak Bola &amp; Fasilitas Tempat Parkir @ 2 Ha.</t>
  </si>
  <si>
    <t xml:space="preserve">    Insentif Kepala Dusun (@Rp. 250.000 x 6 org x 12 bln)</t>
  </si>
  <si>
    <t xml:space="preserve">    Insentif Kepala Lingkungan (@Rp. 250.000 x 27 org x 12 bln)</t>
  </si>
  <si>
    <t xml:space="preserve">    Insentif Tokoh Perempuan (@Rp. 200.000 x 1 orang x 12 bulan)</t>
  </si>
  <si>
    <t xml:space="preserve">    Insentif Cleaning Service (@Rp. 1.000.000 x 1 orang x 12 bulan)</t>
  </si>
  <si>
    <t>3.4.3</t>
  </si>
  <si>
    <t xml:space="preserve">    Bantuan Pembinaan Karang Taruna</t>
  </si>
  <si>
    <t xml:space="preserve">    Bantuan Pembinaan Kesejahteraan Keluarga (PKK)</t>
  </si>
  <si>
    <t>Pembangunan Pagar Kebun Kelengkeng @600 M/2 Ha.</t>
  </si>
  <si>
    <t>BLT DD kepada masyarakat ( 54 KK x Rp. 300.000 x 12 bulan )</t>
  </si>
  <si>
    <t>Diverifikasi</t>
  </si>
  <si>
    <t>2.3.6</t>
  </si>
  <si>
    <t>Pemeliharaan Gedung Kesenian @ P. 15 x L. 12 (1 Unit)</t>
  </si>
  <si>
    <t>20% Pangan</t>
  </si>
  <si>
    <t>Bantuan PMT Balita  ( L. 283 Org/P. 238 Org )</t>
  </si>
  <si>
    <t>Bantuan PMT Bumil (46 Org)</t>
  </si>
  <si>
    <t>Belanja Perlengkapan Posbindu ( L. 9 Org/P. 25 Org )</t>
  </si>
  <si>
    <r>
      <t>LEMBARAN KAMPUNG YUWANAIN</t>
    </r>
    <r>
      <rPr>
        <sz val="10"/>
        <color rgb="FFFF0000"/>
        <rFont val="Calibri"/>
        <family val="2"/>
      </rPr>
      <t xml:space="preserve"> </t>
    </r>
    <r>
      <rPr>
        <sz val="10"/>
        <color rgb="FF000000"/>
        <rFont val="Calibri"/>
        <family val="2"/>
      </rPr>
      <t>TAHUN 2023 NOMOR 02</t>
    </r>
  </si>
  <si>
    <t>NOMOR 02 TAHUN 2023</t>
  </si>
  <si>
    <t>Bimtek Peningkatan Kapasitas Aparatur Kampung Tentang Tata Kelola Keuangan Kampung @ 3 Org</t>
  </si>
  <si>
    <t>Penggandaan &amp; Penjilidan</t>
  </si>
  <si>
    <t>Insentif Pengurus Makam (Rp.300.000,- x 3 Org x 6 bln )</t>
  </si>
  <si>
    <t>Transport Kader Penurunan Stunting @ 1 Org x  Rp. 200.000 x 12 Bln</t>
  </si>
  <si>
    <t>Nomor   : 02</t>
  </si>
  <si>
    <t>Tentang : Anggaran Pendapatan dan Belanja Kampung 2023</t>
  </si>
  <si>
    <t>Peraturan Bupati Keerom Nomor 06 Tahun 2023 Tentang Alokasi Dana Kampung, Tata Cara Pembagian, Dan Penetapan Pembagian Kepada Setiap Kampung Tahun Anggaran 2023</t>
  </si>
  <si>
    <t>Peraturan Bupati Keerom Nomor 07 Tahun 2023 Tentang Petunjuk Teknis Pengelolaan Dana Kampung Dan Alokasi Dana Kampung Tahun Anggaran 2023</t>
  </si>
  <si>
    <t>Pengadaan Seragam Aparatur Kampung  (12 Stel)</t>
  </si>
  <si>
    <t>Kampung  Yuwanain, 08 Februari 2023</t>
  </si>
  <si>
    <t>08 Februari 2023</t>
  </si>
</sst>
</file>

<file path=xl/styles.xml><?xml version="1.0" encoding="utf-8"?>
<styleSheet xmlns="http://schemas.openxmlformats.org/spreadsheetml/2006/main">
  <numFmts count="6">
    <numFmt numFmtId="42" formatCode="_(&quot;Rp&quot;* #,##0_);_(&quot;Rp&quot;* \(#,##0\);_(&quot;Rp&quot;* &quot;-&quot;_);_(@_)"/>
    <numFmt numFmtId="41" formatCode="_(* #,##0_);_(* \(#,##0\);_(* &quot;-&quot;_);_(@_)"/>
    <numFmt numFmtId="43" formatCode="_(* #,##0.00_);_(* \(#,##0.00\);_(* &quot;-&quot;??_);_(@_)"/>
    <numFmt numFmtId="164" formatCode="_-* #,##0_-;\-* #,##0_-;_-* &quot;-&quot;_-;_-@_-"/>
    <numFmt numFmtId="165" formatCode="&quot;Rp&quot;#,##0"/>
    <numFmt numFmtId="166" formatCode="_(* #,##0_);_(* \(#,##0\);_(* &quot;-&quot;??_);_(@_)"/>
  </numFmts>
  <fonts count="25">
    <font>
      <sz val="11"/>
      <name val="Calibri"/>
    </font>
    <font>
      <sz val="10"/>
      <name val="Calibri"/>
      <family val="2"/>
    </font>
    <font>
      <sz val="10"/>
      <color rgb="FF0070C0"/>
      <name val="Calibri"/>
      <family val="2"/>
    </font>
    <font>
      <b/>
      <sz val="10"/>
      <name val="Calibri"/>
      <family val="2"/>
    </font>
    <font>
      <b/>
      <sz val="12"/>
      <name val="Century Schoolbook"/>
      <family val="1"/>
    </font>
    <font>
      <b/>
      <sz val="14"/>
      <name val="Century Schoolbook"/>
      <family val="1"/>
    </font>
    <font>
      <sz val="10"/>
      <name val="Arial"/>
      <family val="2"/>
    </font>
    <font>
      <sz val="10"/>
      <color rgb="FF000000"/>
      <name val="Calibri"/>
      <family val="2"/>
    </font>
    <font>
      <u/>
      <sz val="10"/>
      <name val="Calibri"/>
      <family val="2"/>
    </font>
    <font>
      <b/>
      <u/>
      <sz val="10"/>
      <name val="Calibri"/>
      <family val="2"/>
    </font>
    <font>
      <sz val="10"/>
      <color rgb="FF000000"/>
      <name val="Calibri"/>
      <family val="2"/>
    </font>
    <font>
      <b/>
      <sz val="10"/>
      <color rgb="FF000000"/>
      <name val="Calibri"/>
      <family val="2"/>
    </font>
    <font>
      <b/>
      <sz val="12"/>
      <name val="Calibri"/>
      <family val="2"/>
    </font>
    <font>
      <b/>
      <sz val="10"/>
      <color rgb="FF000000"/>
      <name val="Calibri"/>
      <family val="2"/>
    </font>
    <font>
      <sz val="10"/>
      <color rgb="FF000000"/>
      <name val="Calibri"/>
      <family val="2"/>
    </font>
    <font>
      <sz val="12"/>
      <color rgb="FF000000"/>
      <name val="Cambria"/>
      <family val="1"/>
    </font>
    <font>
      <b/>
      <sz val="16"/>
      <color rgb="FF000000"/>
      <name val="Cambria"/>
      <family val="1"/>
    </font>
    <font>
      <b/>
      <sz val="12"/>
      <color rgb="FF000000"/>
      <name val="Cambria"/>
      <family val="1"/>
    </font>
    <font>
      <sz val="11"/>
      <color rgb="FF000000"/>
      <name val="Calibri"/>
      <family val="2"/>
    </font>
    <font>
      <sz val="11"/>
      <color rgb="FF000000"/>
      <name val="Calibri"/>
      <family val="2"/>
    </font>
    <font>
      <sz val="10"/>
      <color rgb="FFFF0000"/>
      <name val="Calibri"/>
      <family val="2"/>
    </font>
    <font>
      <sz val="11"/>
      <name val="Calibri"/>
      <family val="2"/>
    </font>
    <font>
      <b/>
      <sz val="11"/>
      <name val="Calibri"/>
      <family val="2"/>
    </font>
    <font>
      <sz val="11"/>
      <name val="Calibri"/>
      <family val="2"/>
    </font>
    <font>
      <vertAlign val="superscript"/>
      <sz val="10"/>
      <name val="Calibri"/>
      <family val="2"/>
    </font>
  </fonts>
  <fills count="7">
    <fill>
      <patternFill patternType="none"/>
    </fill>
    <fill>
      <patternFill patternType="gray125"/>
    </fill>
    <fill>
      <patternFill patternType="solid">
        <fgColor rgb="FFC6D9F0"/>
        <bgColor indexed="64"/>
      </patternFill>
    </fill>
    <fill>
      <patternFill patternType="solid">
        <fgColor rgb="FFFBD4B4"/>
        <bgColor indexed="64"/>
      </patternFill>
    </fill>
    <fill>
      <patternFill patternType="solid">
        <fgColor rgb="FFDCE5F1"/>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right/>
      <top/>
      <bottom style="double">
        <color indexed="64"/>
      </bottom>
      <diagonal/>
    </border>
    <border>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alignment vertical="center"/>
    </xf>
    <xf numFmtId="41" fontId="19" fillId="0" borderId="0">
      <alignment vertical="top"/>
      <protection locked="0"/>
    </xf>
    <xf numFmtId="43" fontId="19" fillId="0" borderId="0">
      <alignment vertical="top"/>
      <protection locked="0"/>
    </xf>
    <xf numFmtId="0" fontId="18" fillId="0" borderId="0">
      <protection locked="0"/>
    </xf>
    <xf numFmtId="9" fontId="21" fillId="0" borderId="0" applyFont="0" applyFill="0" applyBorder="0" applyAlignment="0" applyProtection="0"/>
  </cellStyleXfs>
  <cellXfs count="208">
    <xf numFmtId="0" fontId="0" fillId="0" borderId="0" xfId="0">
      <alignment vertical="center"/>
    </xf>
    <xf numFmtId="0" fontId="1" fillId="0" borderId="0" xfId="0" applyFont="1" applyAlignment="1"/>
    <xf numFmtId="0" fontId="2" fillId="0" borderId="0" xfId="0" applyFont="1" applyAlignment="1"/>
    <xf numFmtId="0" fontId="2" fillId="0" borderId="0" xfId="0" applyFont="1" applyAlignment="1">
      <alignment wrapText="1"/>
    </xf>
    <xf numFmtId="0" fontId="3" fillId="0" borderId="0" xfId="0" applyFont="1" applyAlignment="1">
      <alignment vertical="top"/>
    </xf>
    <xf numFmtId="0" fontId="3" fillId="0" borderId="0" xfId="0" applyFont="1" applyAlignment="1"/>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0" borderId="0" xfId="0" applyFont="1" applyAlignment="1">
      <alignment wrapText="1"/>
    </xf>
    <xf numFmtId="0" fontId="6" fillId="0" borderId="0" xfId="0" applyFont="1" applyAlignment="1">
      <alignment vertical="top"/>
    </xf>
    <xf numFmtId="0" fontId="2" fillId="0" borderId="0" xfId="0" quotePrefix="1" applyFont="1" applyAlignment="1">
      <alignment horizontal="left" vertical="top"/>
    </xf>
    <xf numFmtId="0" fontId="2" fillId="0" borderId="0" xfId="0" applyFont="1" applyAlignment="1">
      <alignment vertical="top" wrapText="1"/>
    </xf>
    <xf numFmtId="0" fontId="6" fillId="0" borderId="0" xfId="0" applyFont="1" applyAlignment="1">
      <alignment vertical="top" wrapText="1"/>
    </xf>
    <xf numFmtId="0" fontId="1" fillId="0" borderId="0" xfId="0" quotePrefix="1" applyFont="1" applyAlignment="1">
      <alignment horizontal="left" vertical="top"/>
    </xf>
    <xf numFmtId="0" fontId="7" fillId="0" borderId="0" xfId="0" applyFont="1" applyAlignment="1">
      <alignment wrapText="1"/>
    </xf>
    <xf numFmtId="0" fontId="1" fillId="0" borderId="0" xfId="0" applyFont="1" applyAlignment="1">
      <alignment horizontal="left" vertical="top"/>
    </xf>
    <xf numFmtId="0" fontId="2" fillId="0" borderId="0" xfId="0" applyFont="1" applyAlignment="1">
      <alignment horizontal="left" vertical="top"/>
    </xf>
    <xf numFmtId="0" fontId="3" fillId="0" borderId="0" xfId="0" applyFont="1" applyAlignment="1">
      <alignment horizontal="center" vertical="top"/>
    </xf>
    <xf numFmtId="0" fontId="6" fillId="0" borderId="0" xfId="0" applyFont="1" applyAlignment="1"/>
    <xf numFmtId="0" fontId="3" fillId="0" borderId="0" xfId="0" applyFont="1" applyAlignment="1">
      <alignment horizontal="left" vertical="top" wrapText="1"/>
    </xf>
    <xf numFmtId="0" fontId="6" fillId="0" borderId="0" xfId="0" applyFont="1" applyAlignment="1">
      <alignment horizontal="justify"/>
    </xf>
    <xf numFmtId="165" fontId="1" fillId="0" borderId="0" xfId="0" applyNumberFormat="1" applyFont="1" applyAlignment="1">
      <alignment horizontal="left" vertical="top"/>
    </xf>
    <xf numFmtId="165" fontId="1" fillId="0" borderId="0" xfId="0" applyNumberFormat="1" applyFont="1" applyAlignment="1">
      <alignment horizontal="left"/>
    </xf>
    <xf numFmtId="0" fontId="1" fillId="0" borderId="0" xfId="0" applyFont="1" applyAlignment="1">
      <alignment horizontal="right"/>
    </xf>
    <xf numFmtId="0" fontId="2" fillId="0" borderId="0" xfId="0" applyFont="1" applyAlignment="1">
      <alignment vertical="top"/>
    </xf>
    <xf numFmtId="0" fontId="1" fillId="0" borderId="0" xfId="0" applyFont="1" applyAlignment="1">
      <alignment horizontal="right" vertical="center"/>
    </xf>
    <xf numFmtId="42" fontId="1" fillId="0" borderId="0" xfId="0" applyNumberFormat="1" applyFont="1" applyAlignment="1">
      <alignment horizontal="left"/>
    </xf>
    <xf numFmtId="165" fontId="8" fillId="0" borderId="0" xfId="0" applyNumberFormat="1" applyFont="1" applyAlignment="1"/>
    <xf numFmtId="0" fontId="1" fillId="0" borderId="0" xfId="0" applyFont="1" applyAlignment="1">
      <alignment horizontal="left" vertical="top" wrapText="1"/>
    </xf>
    <xf numFmtId="0" fontId="1" fillId="0" borderId="0" xfId="0" applyFont="1" applyAlignment="1">
      <alignment horizontal="left"/>
    </xf>
    <xf numFmtId="49" fontId="6" fillId="0" borderId="0" xfId="0" applyNumberFormat="1" applyFont="1" applyAlignment="1">
      <alignment vertical="justify" wrapText="1" readingOrder="1"/>
    </xf>
    <xf numFmtId="49" fontId="2" fillId="0" borderId="0" xfId="0" applyNumberFormat="1" applyFont="1" applyAlignment="1">
      <alignment vertical="justify" wrapText="1" readingOrder="1"/>
    </xf>
    <xf numFmtId="49" fontId="2" fillId="0" borderId="0" xfId="0" applyNumberFormat="1" applyFont="1" applyAlignment="1">
      <alignment vertical="justify" wrapText="1"/>
    </xf>
    <xf numFmtId="49" fontId="6" fillId="0" borderId="0" xfId="0" applyNumberFormat="1" applyFont="1" applyAlignment="1">
      <alignment horizontal="justify" vertical="justify" wrapText="1" readingOrder="1"/>
    </xf>
    <xf numFmtId="49" fontId="6" fillId="0" borderId="0" xfId="0" applyNumberFormat="1" applyFont="1" applyAlignment="1">
      <alignment horizontal="justify" vertical="justify" readingOrder="1"/>
    </xf>
    <xf numFmtId="0" fontId="6" fillId="0" borderId="0" xfId="0" applyFont="1" applyAlignment="1">
      <alignment horizontal="justify" vertical="top"/>
    </xf>
    <xf numFmtId="0" fontId="2" fillId="0" borderId="0" xfId="0" applyFont="1" applyAlignment="1">
      <alignment horizontal="justify" vertical="top"/>
    </xf>
    <xf numFmtId="0" fontId="2" fillId="0" borderId="0" xfId="0" applyFont="1" applyAlignment="1">
      <alignment horizontal="justify" vertical="top" wrapText="1"/>
    </xf>
    <xf numFmtId="41" fontId="7" fillId="0" borderId="0" xfId="1" applyFont="1" applyAlignment="1" applyProtection="1">
      <alignment wrapText="1"/>
    </xf>
    <xf numFmtId="0" fontId="3" fillId="0" borderId="0" xfId="0" applyFont="1" applyAlignment="1">
      <alignment horizontal="center"/>
    </xf>
    <xf numFmtId="0" fontId="1"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 fillId="0" borderId="0" xfId="0" applyFont="1">
      <alignment vertical="center"/>
    </xf>
    <xf numFmtId="0" fontId="1" fillId="0" borderId="0" xfId="0" applyFont="1" applyAlignment="1">
      <alignment horizontal="left" indent="14"/>
    </xf>
    <xf numFmtId="1" fontId="1" fillId="0" borderId="0" xfId="0" applyNumberFormat="1" applyFont="1" applyAlignment="1">
      <alignment horizontal="left" indent="14"/>
    </xf>
    <xf numFmtId="0" fontId="3" fillId="2" borderId="4"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xf>
    <xf numFmtId="0" fontId="3" fillId="3" borderId="4" xfId="0" applyFont="1" applyFill="1" applyBorder="1" applyAlignment="1">
      <alignment horizontal="right" vertical="center"/>
    </xf>
    <xf numFmtId="0" fontId="3" fillId="3" borderId="4" xfId="0" applyFont="1" applyFill="1" applyBorder="1" applyAlignment="1">
      <alignment horizontal="left" vertical="top" wrapText="1"/>
    </xf>
    <xf numFmtId="166" fontId="3" fillId="3" borderId="4" xfId="0" applyNumberFormat="1" applyFont="1" applyFill="1" applyBorder="1" applyAlignment="1">
      <alignment horizontal="right" vertical="top"/>
    </xf>
    <xf numFmtId="0" fontId="1" fillId="3" borderId="4" xfId="0" applyFont="1" applyFill="1" applyBorder="1" applyAlignment="1">
      <alignment horizontal="center" vertical="top"/>
    </xf>
    <xf numFmtId="0" fontId="1" fillId="0" borderId="4" xfId="0" applyFont="1" applyBorder="1" applyAlignment="1">
      <alignment horizontal="right" vertical="center"/>
    </xf>
    <xf numFmtId="0" fontId="3" fillId="0" borderId="4" xfId="0" applyFont="1" applyBorder="1" applyAlignment="1">
      <alignment horizontal="left" vertical="top" wrapText="1"/>
    </xf>
    <xf numFmtId="166" fontId="1" fillId="0" borderId="4" xfId="0" applyNumberFormat="1" applyFont="1" applyBorder="1" applyAlignment="1">
      <alignment horizontal="right" vertical="top"/>
    </xf>
    <xf numFmtId="0" fontId="1" fillId="0" borderId="4" xfId="0" applyFont="1" applyBorder="1" applyAlignment="1">
      <alignment horizontal="center" vertical="top"/>
    </xf>
    <xf numFmtId="0" fontId="1" fillId="0" borderId="4" xfId="0" applyFont="1" applyBorder="1" applyAlignment="1">
      <alignment horizontal="left" vertical="top" wrapText="1" indent="1"/>
    </xf>
    <xf numFmtId="166" fontId="3" fillId="0" borderId="4" xfId="0" applyNumberFormat="1" applyFont="1" applyBorder="1" applyAlignment="1">
      <alignment horizontal="right" vertical="top"/>
    </xf>
    <xf numFmtId="0" fontId="1" fillId="0" borderId="4" xfId="0" applyFont="1" applyBorder="1" applyAlignment="1">
      <alignment horizontal="left" vertical="top" wrapText="1"/>
    </xf>
    <xf numFmtId="166" fontId="1" fillId="0" borderId="0" xfId="0" applyNumberFormat="1" applyFont="1" applyAlignment="1"/>
    <xf numFmtId="0" fontId="1" fillId="4" borderId="4" xfId="0" applyFont="1" applyFill="1" applyBorder="1" applyAlignment="1">
      <alignment horizontal="right" vertical="center"/>
    </xf>
    <xf numFmtId="0" fontId="3" fillId="4" borderId="4" xfId="0" applyFont="1" applyFill="1" applyBorder="1" applyAlignment="1">
      <alignment horizontal="left" vertical="top" wrapText="1"/>
    </xf>
    <xf numFmtId="166" fontId="3" fillId="4" borderId="4" xfId="0" applyNumberFormat="1" applyFont="1" applyFill="1" applyBorder="1" applyAlignment="1">
      <alignment horizontal="right" vertical="top"/>
    </xf>
    <xf numFmtId="0" fontId="1" fillId="4" borderId="4" xfId="0" applyFont="1" applyFill="1" applyBorder="1" applyAlignment="1">
      <alignment horizontal="center" vertical="top"/>
    </xf>
    <xf numFmtId="0" fontId="3" fillId="0" borderId="4" xfId="0" applyFont="1" applyBorder="1" applyAlignment="1">
      <alignment horizontal="left" vertical="center"/>
    </xf>
    <xf numFmtId="0" fontId="3" fillId="4" borderId="4" xfId="0" applyFont="1" applyFill="1" applyBorder="1" applyAlignment="1">
      <alignment horizontal="center" vertical="top"/>
    </xf>
    <xf numFmtId="166" fontId="1" fillId="0" borderId="0" xfId="2" applyNumberFormat="1" applyFont="1" applyAlignment="1" applyProtection="1"/>
    <xf numFmtId="0" fontId="3" fillId="0" borderId="4" xfId="0" applyFont="1" applyBorder="1" applyAlignment="1">
      <alignment horizontal="right" vertical="center"/>
    </xf>
    <xf numFmtId="0" fontId="13" fillId="0" borderId="4" xfId="0" applyFont="1" applyBorder="1" applyAlignment="1">
      <alignment vertical="center" wrapText="1"/>
    </xf>
    <xf numFmtId="0" fontId="7" fillId="0" borderId="4" xfId="0" applyFont="1" applyBorder="1" applyAlignment="1">
      <alignment horizontal="left" vertical="center" wrapText="1" indent="1"/>
    </xf>
    <xf numFmtId="41" fontId="1" fillId="0" borderId="0" xfId="1" applyFont="1" applyAlignment="1" applyProtection="1"/>
    <xf numFmtId="10" fontId="1" fillId="0" borderId="0" xfId="0" applyNumberFormat="1" applyFont="1" applyAlignment="1"/>
    <xf numFmtId="0" fontId="7" fillId="0" borderId="4" xfId="0" applyFont="1" applyBorder="1" applyAlignment="1">
      <alignment horizontal="left" vertical="center" wrapText="1"/>
    </xf>
    <xf numFmtId="0" fontId="13" fillId="0" borderId="4" xfId="0" applyFont="1" applyBorder="1" applyAlignment="1">
      <alignment horizontal="left" vertical="center" wrapText="1"/>
    </xf>
    <xf numFmtId="43" fontId="1" fillId="0" borderId="0" xfId="2" applyFont="1" applyAlignment="1" applyProtection="1"/>
    <xf numFmtId="0" fontId="7" fillId="0" borderId="4" xfId="0" applyFont="1" applyBorder="1" applyAlignment="1">
      <alignment wrapText="1"/>
    </xf>
    <xf numFmtId="164" fontId="14" fillId="0" borderId="4" xfId="1" applyNumberFormat="1" applyFont="1" applyBorder="1" applyAlignment="1" applyProtection="1">
      <alignment horizontal="left" vertical="center" wrapText="1"/>
    </xf>
    <xf numFmtId="41" fontId="1" fillId="0" borderId="0" xfId="0" applyNumberFormat="1" applyFont="1" applyAlignment="1"/>
    <xf numFmtId="0" fontId="7" fillId="0" borderId="4" xfId="0" applyFont="1" applyBorder="1" applyAlignment="1">
      <alignment vertical="center" wrapText="1"/>
    </xf>
    <xf numFmtId="0" fontId="1" fillId="0" borderId="4" xfId="0" applyFont="1" applyBorder="1" applyAlignment="1">
      <alignment horizontal="left" vertical="center"/>
    </xf>
    <xf numFmtId="0" fontId="3" fillId="4" borderId="4" xfId="0" applyFont="1" applyFill="1" applyBorder="1" applyAlignment="1">
      <alignment horizontal="right" vertical="center"/>
    </xf>
    <xf numFmtId="166" fontId="3" fillId="0" borderId="4" xfId="0" applyNumberFormat="1" applyFont="1" applyBorder="1" applyAlignment="1">
      <alignment horizontal="right" vertical="center"/>
    </xf>
    <xf numFmtId="0" fontId="1" fillId="0" borderId="4" xfId="0" applyFont="1" applyBorder="1" applyAlignment="1"/>
    <xf numFmtId="166" fontId="7" fillId="5" borderId="4" xfId="2" applyNumberFormat="1" applyFont="1" applyFill="1" applyBorder="1" applyAlignment="1" applyProtection="1">
      <alignment horizontal="right" vertical="center" wrapText="1"/>
    </xf>
    <xf numFmtId="166" fontId="1" fillId="0" borderId="4" xfId="0" applyNumberFormat="1" applyFont="1" applyBorder="1" applyAlignment="1">
      <alignment horizontal="right" vertical="center"/>
    </xf>
    <xf numFmtId="0" fontId="1" fillId="3" borderId="4" xfId="0" applyFont="1" applyFill="1" applyBorder="1" applyAlignment="1">
      <alignment horizontal="right" vertical="center"/>
    </xf>
    <xf numFmtId="0" fontId="13" fillId="3" borderId="4" xfId="0" applyFont="1" applyFill="1" applyBorder="1" applyAlignment="1">
      <alignment vertical="center" wrapText="1"/>
    </xf>
    <xf numFmtId="166" fontId="1" fillId="3" borderId="4" xfId="0" applyNumberFormat="1" applyFont="1" applyFill="1" applyBorder="1" applyAlignment="1">
      <alignment horizontal="right" vertical="top"/>
    </xf>
    <xf numFmtId="0" fontId="1" fillId="0" borderId="4" xfId="0" applyFont="1" applyBorder="1" applyAlignment="1">
      <alignment horizontal="left" vertical="top" wrapText="1" indent="2"/>
    </xf>
    <xf numFmtId="166" fontId="1" fillId="0" borderId="4" xfId="0" applyNumberFormat="1" applyFont="1" applyBorder="1" applyAlignment="1">
      <alignment horizontal="center" vertical="top"/>
    </xf>
    <xf numFmtId="0" fontId="13" fillId="0" borderId="4" xfId="0" applyFont="1" applyBorder="1" applyAlignment="1"/>
    <xf numFmtId="166" fontId="3" fillId="0" borderId="4" xfId="0" applyNumberFormat="1" applyFont="1" applyBorder="1" applyAlignment="1">
      <alignment horizontal="center" vertical="top"/>
    </xf>
    <xf numFmtId="0" fontId="3" fillId="0" borderId="0" xfId="0" applyFont="1" applyAlignment="1">
      <alignment horizontal="left"/>
    </xf>
    <xf numFmtId="166" fontId="3" fillId="0" borderId="0" xfId="0" applyNumberFormat="1" applyFont="1" applyAlignment="1">
      <alignment horizontal="center"/>
    </xf>
    <xf numFmtId="15" fontId="1" fillId="0" borderId="0" xfId="0" applyNumberFormat="1" applyFont="1" applyAlignment="1">
      <alignment horizontal="center" vertical="center"/>
    </xf>
    <xf numFmtId="0" fontId="1" fillId="0" borderId="0" xfId="0" applyFont="1" applyAlignment="1">
      <alignment horizontal="center" vertical="center"/>
    </xf>
    <xf numFmtId="0" fontId="8" fillId="0" borderId="0" xfId="0" applyFont="1" applyAlignment="1">
      <alignment horizontal="center" vertical="center"/>
    </xf>
    <xf numFmtId="0" fontId="15" fillId="0" borderId="0" xfId="3" applyFont="1" applyAlignment="1" applyProtection="1">
      <alignment horizontal="center"/>
    </xf>
    <xf numFmtId="0" fontId="15" fillId="0" borderId="0" xfId="3" applyFont="1" applyAlignment="1" applyProtection="1">
      <alignment wrapText="1"/>
    </xf>
    <xf numFmtId="0" fontId="15" fillId="0" borderId="0" xfId="3" applyFont="1" applyProtection="1"/>
    <xf numFmtId="0" fontId="16" fillId="0" borderId="3" xfId="3" applyFont="1" applyBorder="1" applyAlignment="1" applyProtection="1">
      <alignment horizontal="center" vertical="center" wrapText="1"/>
    </xf>
    <xf numFmtId="0" fontId="17" fillId="0" borderId="4" xfId="3" applyFont="1" applyBorder="1" applyAlignment="1" applyProtection="1">
      <alignment horizontal="center" vertical="center" wrapText="1"/>
    </xf>
    <xf numFmtId="0" fontId="17" fillId="0" borderId="4" xfId="3" applyFont="1" applyBorder="1" applyAlignment="1" applyProtection="1">
      <alignment vertical="center" wrapText="1"/>
    </xf>
    <xf numFmtId="0" fontId="15" fillId="0" borderId="4" xfId="3" applyFont="1" applyBorder="1" applyAlignment="1" applyProtection="1">
      <alignment horizontal="center" vertical="center" wrapText="1"/>
    </xf>
    <xf numFmtId="0" fontId="15" fillId="0" borderId="4" xfId="3" applyFont="1" applyBorder="1" applyAlignment="1" applyProtection="1">
      <alignment vertical="center" wrapText="1"/>
    </xf>
    <xf numFmtId="0" fontId="7" fillId="0" borderId="0" xfId="3" applyFont="1" applyAlignment="1" applyProtection="1">
      <alignment horizontal="center"/>
    </xf>
    <xf numFmtId="0" fontId="7" fillId="0" borderId="0" xfId="3" applyFont="1" applyAlignment="1" applyProtection="1">
      <alignment wrapText="1"/>
    </xf>
    <xf numFmtId="0" fontId="18" fillId="0" borderId="0" xfId="3" applyProtection="1"/>
    <xf numFmtId="0" fontId="7" fillId="0" borderId="4" xfId="3" applyFont="1" applyBorder="1" applyAlignment="1" applyProtection="1">
      <alignment horizontal="center" vertical="center"/>
    </xf>
    <xf numFmtId="0" fontId="7" fillId="0" borderId="4" xfId="3" applyFont="1" applyBorder="1" applyAlignment="1" applyProtection="1">
      <alignment vertical="center" wrapText="1"/>
    </xf>
    <xf numFmtId="0" fontId="7" fillId="0" borderId="4" xfId="3" applyFont="1" applyBorder="1" applyAlignment="1" applyProtection="1">
      <alignment horizontal="left" vertical="center" wrapText="1"/>
    </xf>
    <xf numFmtId="0" fontId="7" fillId="0" borderId="5" xfId="3" applyFont="1" applyBorder="1" applyAlignment="1" applyProtection="1">
      <alignment horizontal="center" vertical="center"/>
    </xf>
    <xf numFmtId="0" fontId="7" fillId="0" borderId="5" xfId="3" applyFont="1" applyBorder="1" applyAlignment="1" applyProtection="1">
      <alignment horizontal="left" vertical="center" wrapText="1"/>
    </xf>
    <xf numFmtId="0" fontId="7" fillId="0" borderId="5" xfId="3" applyFont="1" applyBorder="1" applyAlignment="1" applyProtection="1">
      <alignment vertical="center" wrapText="1"/>
    </xf>
    <xf numFmtId="0" fontId="7" fillId="0" borderId="0" xfId="0" applyFont="1">
      <alignment vertical="center"/>
    </xf>
    <xf numFmtId="49" fontId="1" fillId="0" borderId="0" xfId="0" applyNumberFormat="1" applyFont="1" applyAlignment="1">
      <alignment horizontal="left" vertical="top"/>
    </xf>
    <xf numFmtId="49" fontId="1" fillId="0" borderId="0" xfId="0" applyNumberFormat="1" applyFont="1" applyAlignment="1">
      <alignment vertical="top"/>
    </xf>
    <xf numFmtId="0" fontId="3" fillId="6" borderId="4" xfId="0" applyFont="1" applyFill="1" applyBorder="1" applyAlignment="1">
      <alignment horizontal="right" vertical="center"/>
    </xf>
    <xf numFmtId="0" fontId="3" fillId="6" borderId="4" xfId="0" applyFont="1" applyFill="1" applyBorder="1" applyAlignment="1">
      <alignment horizontal="left" vertical="top" wrapText="1"/>
    </xf>
    <xf numFmtId="166" fontId="3" fillId="6" borderId="4" xfId="0" applyNumberFormat="1" applyFont="1" applyFill="1" applyBorder="1" applyAlignment="1">
      <alignment horizontal="right" vertical="top"/>
    </xf>
    <xf numFmtId="0" fontId="1" fillId="6" borderId="4" xfId="0" applyFont="1" applyFill="1" applyBorder="1" applyAlignment="1">
      <alignment horizontal="center" vertical="top"/>
    </xf>
    <xf numFmtId="0" fontId="11" fillId="0" borderId="4" xfId="0" applyFont="1" applyBorder="1" applyAlignment="1">
      <alignment vertical="center" wrapText="1"/>
    </xf>
    <xf numFmtId="0" fontId="11" fillId="0" borderId="4" xfId="0" applyFont="1" applyBorder="1" applyAlignment="1">
      <alignment horizontal="left" vertical="center" wrapText="1"/>
    </xf>
    <xf numFmtId="0" fontId="3" fillId="0" borderId="4" xfId="0" applyFont="1" applyBorder="1" applyAlignment="1">
      <alignment horizontal="left" vertical="top" wrapText="1" indent="1"/>
    </xf>
    <xf numFmtId="0" fontId="3" fillId="0" borderId="4" xfId="0" applyFont="1" applyBorder="1" applyAlignment="1">
      <alignment horizontal="center" vertical="top"/>
    </xf>
    <xf numFmtId="0" fontId="22" fillId="0" borderId="0" xfId="0" applyFont="1">
      <alignment vertical="center"/>
    </xf>
    <xf numFmtId="0" fontId="3" fillId="0" borderId="4" xfId="0" applyFont="1" applyBorder="1" applyAlignment="1">
      <alignment horizontal="center" vertical="center"/>
    </xf>
    <xf numFmtId="9" fontId="1" fillId="0" borderId="0" xfId="4" applyNumberFormat="1" applyFont="1" applyAlignment="1"/>
    <xf numFmtId="0" fontId="1" fillId="6" borderId="4" xfId="0" applyFont="1" applyFill="1" applyBorder="1" applyAlignment="1">
      <alignment horizontal="right" vertical="center"/>
    </xf>
    <xf numFmtId="0" fontId="1" fillId="6" borderId="4" xfId="0" applyFont="1" applyFill="1" applyBorder="1" applyAlignment="1">
      <alignment horizontal="left" vertical="top" wrapText="1"/>
    </xf>
    <xf numFmtId="166" fontId="1" fillId="6" borderId="4" xfId="0" applyNumberFormat="1" applyFont="1" applyFill="1" applyBorder="1" applyAlignment="1">
      <alignment horizontal="right" vertical="top"/>
    </xf>
    <xf numFmtId="0" fontId="23" fillId="0" borderId="0" xfId="0" applyFont="1">
      <alignment vertical="center"/>
    </xf>
    <xf numFmtId="166" fontId="3" fillId="6" borderId="4" xfId="0" applyNumberFormat="1" applyFont="1" applyFill="1" applyBorder="1" applyAlignment="1">
      <alignment horizontal="right" vertical="center"/>
    </xf>
    <xf numFmtId="0" fontId="1" fillId="0" borderId="0" xfId="0" applyFont="1" applyAlignment="1">
      <alignment vertical="center"/>
    </xf>
    <xf numFmtId="166" fontId="3" fillId="4" borderId="4" xfId="0" applyNumberFormat="1" applyFont="1" applyFill="1" applyBorder="1" applyAlignment="1">
      <alignment horizontal="right" vertical="center"/>
    </xf>
    <xf numFmtId="41" fontId="18" fillId="0" borderId="0" xfId="1" applyFont="1">
      <alignment vertical="top"/>
      <protection locked="0"/>
    </xf>
    <xf numFmtId="0" fontId="1" fillId="0" borderId="4" xfId="0" applyFont="1" applyFill="1" applyBorder="1" applyAlignment="1">
      <alignment horizontal="right" vertical="center"/>
    </xf>
    <xf numFmtId="0" fontId="1" fillId="0" borderId="4" xfId="0" applyFont="1" applyFill="1" applyBorder="1" applyAlignment="1">
      <alignment horizontal="left" vertical="top" wrapText="1"/>
    </xf>
    <xf numFmtId="166" fontId="1" fillId="0" borderId="4" xfId="0" applyNumberFormat="1" applyFont="1" applyFill="1" applyBorder="1" applyAlignment="1">
      <alignment horizontal="right" vertical="top"/>
    </xf>
    <xf numFmtId="0" fontId="1" fillId="0" borderId="4" xfId="0" applyFont="1" applyFill="1" applyBorder="1" applyAlignment="1">
      <alignment horizontal="center" vertical="top"/>
    </xf>
    <xf numFmtId="166" fontId="1" fillId="0" borderId="0" xfId="0" applyNumberFormat="1" applyFont="1" applyFill="1" applyAlignment="1"/>
    <xf numFmtId="0" fontId="1" fillId="0" borderId="0" xfId="0" applyFont="1" applyFill="1" applyAlignment="1"/>
    <xf numFmtId="0" fontId="23" fillId="0" borderId="0" xfId="0" applyFont="1" applyFill="1">
      <alignment vertical="center"/>
    </xf>
    <xf numFmtId="166" fontId="3" fillId="0" borderId="0" xfId="0" applyNumberFormat="1" applyFont="1" applyAlignment="1"/>
    <xf numFmtId="0" fontId="9" fillId="0" borderId="0" xfId="0" applyFont="1" applyAlignment="1">
      <alignment horizontal="center" vertical="center"/>
    </xf>
    <xf numFmtId="0" fontId="3" fillId="0" borderId="4" xfId="0" applyFont="1" applyFill="1" applyBorder="1" applyAlignment="1">
      <alignment horizontal="right" vertical="center"/>
    </xf>
    <xf numFmtId="166" fontId="7" fillId="0" borderId="4" xfId="2" applyNumberFormat="1" applyFont="1" applyFill="1" applyBorder="1" applyAlignment="1" applyProtection="1">
      <alignment horizontal="right" vertical="center" wrapText="1"/>
    </xf>
    <xf numFmtId="0" fontId="0" fillId="0" borderId="0" xfId="0" applyFill="1">
      <alignment vertical="center"/>
    </xf>
    <xf numFmtId="0" fontId="3" fillId="0" borderId="4"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alignment vertical="center"/>
    </xf>
    <xf numFmtId="0" fontId="3" fillId="0" borderId="4" xfId="0" applyFont="1" applyFill="1" applyBorder="1" applyAlignment="1">
      <alignment horizontal="left" vertical="center" wrapText="1"/>
    </xf>
    <xf numFmtId="166" fontId="3" fillId="0" borderId="4" xfId="0" applyNumberFormat="1" applyFont="1" applyFill="1" applyBorder="1" applyAlignment="1">
      <alignment horizontal="right" vertical="center"/>
    </xf>
    <xf numFmtId="0" fontId="3" fillId="0" borderId="4" xfId="0" applyFont="1" applyFill="1" applyBorder="1" applyAlignment="1">
      <alignment horizontal="center" vertical="center"/>
    </xf>
    <xf numFmtId="166" fontId="3" fillId="0" borderId="0" xfId="0" applyNumberFormat="1" applyFont="1" applyFill="1" applyAlignment="1">
      <alignment vertical="center"/>
    </xf>
    <xf numFmtId="0" fontId="3" fillId="0" borderId="0" xfId="0" applyFont="1" applyFill="1" applyAlignment="1">
      <alignment vertical="center"/>
    </xf>
    <xf numFmtId="0" fontId="22" fillId="0" borderId="0" xfId="0" applyFont="1" applyFill="1" applyAlignment="1">
      <alignment vertical="center"/>
    </xf>
    <xf numFmtId="0" fontId="3" fillId="0" borderId="4" xfId="0" applyFont="1" applyBorder="1" applyAlignment="1">
      <alignment horizontal="right"/>
    </xf>
    <xf numFmtId="0" fontId="3" fillId="0" borderId="4" xfId="0" applyFont="1" applyBorder="1" applyAlignment="1">
      <alignment horizontal="left" wrapText="1"/>
    </xf>
    <xf numFmtId="166" fontId="3" fillId="0" borderId="4" xfId="0" applyNumberFormat="1" applyFont="1" applyBorder="1" applyAlignment="1">
      <alignment horizontal="right"/>
    </xf>
    <xf numFmtId="0" fontId="3" fillId="0" borderId="4" xfId="0" applyFont="1" applyBorder="1" applyAlignment="1">
      <alignment horizontal="center"/>
    </xf>
    <xf numFmtId="0" fontId="22" fillId="0" borderId="0" xfId="0" applyFont="1" applyAlignment="1"/>
    <xf numFmtId="0" fontId="21" fillId="0" borderId="0" xfId="0" applyFont="1">
      <alignment vertical="center"/>
    </xf>
    <xf numFmtId="0" fontId="3" fillId="0" borderId="4" xfId="0" applyFont="1" applyBorder="1" applyAlignment="1"/>
    <xf numFmtId="166" fontId="11" fillId="5" borderId="4" xfId="2" applyNumberFormat="1" applyFont="1" applyFill="1" applyBorder="1" applyAlignment="1" applyProtection="1">
      <alignment horizontal="right" vertical="center" wrapText="1"/>
    </xf>
    <xf numFmtId="0" fontId="3" fillId="0" borderId="4" xfId="0" applyFont="1" applyBorder="1" applyAlignment="1">
      <alignment vertical="center" wrapText="1"/>
    </xf>
    <xf numFmtId="0" fontId="3" fillId="0" borderId="0" xfId="0" applyFont="1" applyAlignment="1">
      <alignment vertical="center"/>
    </xf>
    <xf numFmtId="0" fontId="22" fillId="0" borderId="0" xfId="0" applyFont="1" applyAlignment="1">
      <alignment vertical="center"/>
    </xf>
    <xf numFmtId="0" fontId="1" fillId="0" borderId="4" xfId="0" applyFont="1" applyFill="1" applyBorder="1" applyAlignment="1">
      <alignment horizontal="left" vertical="center" wrapText="1"/>
    </xf>
    <xf numFmtId="166" fontId="1" fillId="0" borderId="4" xfId="0" applyNumberFormat="1" applyFont="1" applyFill="1" applyBorder="1" applyAlignment="1">
      <alignment horizontal="right" vertical="center"/>
    </xf>
    <xf numFmtId="0" fontId="1" fillId="0" borderId="4" xfId="0" applyFont="1" applyFill="1" applyBorder="1" applyAlignment="1">
      <alignment horizontal="center" vertical="center"/>
    </xf>
    <xf numFmtId="166" fontId="1" fillId="0" borderId="0" xfId="0" applyNumberFormat="1" applyFont="1" applyFill="1" applyAlignment="1">
      <alignment vertical="center"/>
    </xf>
    <xf numFmtId="0" fontId="1" fillId="0" borderId="0" xfId="0" applyFont="1" applyFill="1" applyAlignment="1">
      <alignment vertical="center"/>
    </xf>
    <xf numFmtId="0" fontId="23" fillId="0" borderId="0" xfId="0" applyFont="1" applyFill="1" applyAlignment="1">
      <alignment vertical="center"/>
    </xf>
    <xf numFmtId="166" fontId="3" fillId="0" borderId="0" xfId="0" applyNumberFormat="1" applyFont="1" applyAlignment="1">
      <alignment vertical="center"/>
    </xf>
    <xf numFmtId="0" fontId="1" fillId="0" borderId="4" xfId="0" applyFont="1" applyFill="1" applyBorder="1" applyAlignment="1"/>
    <xf numFmtId="49" fontId="7" fillId="0" borderId="0" xfId="0" applyNumberFormat="1" applyFont="1" applyAlignment="1">
      <alignment horizontal="left" vertical="center"/>
    </xf>
    <xf numFmtId="9" fontId="1" fillId="0" borderId="0" xfId="4" applyNumberFormat="1" applyFont="1" applyFill="1" applyAlignment="1"/>
    <xf numFmtId="0" fontId="1" fillId="0" borderId="4" xfId="0" applyFont="1" applyFill="1" applyBorder="1" applyAlignment="1">
      <alignment horizontal="left" vertical="top" wrapText="1" indent="1"/>
    </xf>
    <xf numFmtId="0" fontId="3" fillId="0" borderId="0" xfId="0" applyFont="1" applyAlignment="1">
      <alignment horizontal="center" vertical="top"/>
    </xf>
    <xf numFmtId="0" fontId="1" fillId="0" borderId="0" xfId="0" applyFont="1" applyAlignment="1">
      <alignment horizontal="justify" vertical="top" wrapText="1"/>
    </xf>
    <xf numFmtId="0" fontId="11" fillId="0" borderId="0" xfId="0" applyFont="1" applyAlignment="1">
      <alignment horizontal="center" vertical="center"/>
    </xf>
    <xf numFmtId="0" fontId="1" fillId="0" borderId="0" xfId="0" applyFont="1" applyAlignment="1">
      <alignment horizontal="left" vertical="top" wrapText="1"/>
    </xf>
    <xf numFmtId="0" fontId="9" fillId="0" borderId="0" xfId="0" applyFont="1" applyAlignment="1">
      <alignment horizontal="center" vertical="top"/>
    </xf>
    <xf numFmtId="0" fontId="10" fillId="0" borderId="0" xfId="0" applyFont="1" applyAlignment="1">
      <alignment horizontal="left" vertical="center"/>
    </xf>
    <xf numFmtId="0" fontId="3" fillId="0" borderId="0" xfId="0" applyFont="1" applyAlignment="1">
      <alignment horizontal="center"/>
    </xf>
    <xf numFmtId="42" fontId="1" fillId="0" borderId="0" xfId="0" applyNumberFormat="1" applyFont="1" applyAlignment="1">
      <alignment horizontal="left"/>
    </xf>
    <xf numFmtId="42" fontId="1" fillId="0" borderId="3" xfId="0" applyNumberFormat="1" applyFont="1" applyBorder="1" applyAlignment="1">
      <alignment horizontal="left"/>
    </xf>
    <xf numFmtId="0" fontId="1" fillId="0" borderId="0" xfId="0" applyFont="1" applyAlignment="1">
      <alignment horizontal="center" vertical="top"/>
    </xf>
    <xf numFmtId="15" fontId="1" fillId="0" borderId="0" xfId="0" applyNumberFormat="1" applyFont="1" applyAlignment="1">
      <alignment horizontal="center"/>
    </xf>
    <xf numFmtId="0" fontId="1" fillId="0" borderId="0" xfId="0" applyFont="1" applyAlignment="1">
      <alignment horizontal="center"/>
    </xf>
    <xf numFmtId="0" fontId="1" fillId="0" borderId="0" xfId="0" applyFont="1" applyAlignment="1">
      <alignment horizontal="left" vertical="top"/>
    </xf>
    <xf numFmtId="0" fontId="1" fillId="0" borderId="0" xfId="0" applyFont="1" applyAlignment="1">
      <alignment horizontal="left" wrapText="1"/>
    </xf>
    <xf numFmtId="0" fontId="7" fillId="0" borderId="0" xfId="0" applyFont="1" applyAlignment="1">
      <alignment horizontal="justify" vertical="top"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49" fontId="3" fillId="0" borderId="2" xfId="0" applyNumberFormat="1" applyFont="1" applyBorder="1" applyAlignment="1">
      <alignment horizontal="center" vertical="top"/>
    </xf>
    <xf numFmtId="0" fontId="9" fillId="0" borderId="0" xfId="0" applyFont="1" applyAlignment="1">
      <alignment horizontal="center" vertical="center"/>
    </xf>
    <xf numFmtId="0" fontId="3" fillId="0" borderId="0" xfId="0" applyFont="1" applyAlignment="1">
      <alignment horizontal="left" vertical="top" wrapText="1"/>
    </xf>
    <xf numFmtId="42" fontId="1" fillId="0" borderId="0" xfId="0" applyNumberFormat="1" applyFont="1" applyAlignment="1">
      <alignment horizontal="left" vertical="top"/>
    </xf>
    <xf numFmtId="0" fontId="12" fillId="0" borderId="0" xfId="0" applyFont="1" applyAlignment="1">
      <alignment horizontal="center" vertical="top"/>
    </xf>
    <xf numFmtId="0" fontId="12" fillId="0" borderId="0" xfId="0" applyFont="1" applyAlignment="1">
      <alignment horizontal="center" wrapText="1"/>
    </xf>
    <xf numFmtId="0" fontId="12" fillId="0" borderId="0" xfId="0" applyFont="1" applyAlignment="1">
      <alignment horizontal="center" vertical="center" wrapText="1"/>
    </xf>
    <xf numFmtId="0" fontId="16" fillId="0" borderId="0" xfId="3" applyFont="1" applyAlignment="1" applyProtection="1">
      <alignment horizontal="center" vertical="center" wrapText="1"/>
    </xf>
  </cellXfs>
  <cellStyles count="5">
    <cellStyle name="Comma" xfId="2" builtinId="3"/>
    <cellStyle name="Comma [0]" xfId="1" builtinId="6"/>
    <cellStyle name="Normal" xfId="0" builtinId="0"/>
    <cellStyle name="Normal 2" xfId="3"/>
    <cellStyle name="Percent"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140632</xdr:colOff>
      <xdr:row>0</xdr:row>
      <xdr:rowOff>37504</xdr:rowOff>
    </xdr:from>
    <xdr:to>
      <xdr:col>3</xdr:col>
      <xdr:colOff>57783</xdr:colOff>
      <xdr:row>2</xdr:row>
      <xdr:rowOff>202778</xdr:rowOff>
    </xdr:to>
    <xdr:pic>
      <xdr:nvPicPr>
        <xdr:cNvPr id="2" name="Picture 1" descr="Description: D:\LOGO LP2M -PAPUA\Keerom2.jpg">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srcRect/>
        <a:stretch>
          <a:fillRect/>
        </a:stretch>
      </xdr:blipFill>
      <xdr:spPr>
        <a:xfrm>
          <a:off x="140805" y="49696"/>
          <a:ext cx="604630" cy="676248"/>
        </a:xfrm>
        <a:prstGeom prst="rect">
          <a:avLst/>
        </a:prstGeom>
        <a:noFill/>
        <a:ln>
          <a:noFill/>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69065</xdr:colOff>
      <xdr:row>5</xdr:row>
      <xdr:rowOff>12501</xdr:rowOff>
    </xdr:from>
    <xdr:to>
      <xdr:col>1</xdr:col>
      <xdr:colOff>98034</xdr:colOff>
      <xdr:row>8</xdr:row>
      <xdr:rowOff>63202</xdr:rowOff>
    </xdr:to>
    <xdr:pic>
      <xdr:nvPicPr>
        <xdr:cNvPr id="2" name="Picture 1" descr="Description: D:\LOGO LP2M -PAPUA\Keerom2.jpg">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1"/>
        <a:srcRect/>
        <a:stretch>
          <a:fillRect/>
        </a:stretch>
      </xdr:blipFill>
      <xdr:spPr>
        <a:xfrm>
          <a:off x="69575" y="846068"/>
          <a:ext cx="642729" cy="731562"/>
        </a:xfrm>
        <a:prstGeom prst="rect">
          <a:avLst/>
        </a:prstGeom>
        <a:noFill/>
        <a:ln>
          <a:noFill/>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ata%20PDTI%20Arso/DATA%20PROGRAM%20TA.%202023/PAGU%20DANA%20KAMPUNG%20SEDISTRIK%20ARSO%20TA%202023/PAGU%20DANA%20KAMPUNG%20SE-DISTRIK%20ARSO%20TA.%20202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Sheet2"/>
      <sheetName val="Sheet3"/>
    </sheetNames>
    <sheetDataSet>
      <sheetData sheetId="0" refreshError="1">
        <row r="7">
          <cell r="C7">
            <v>1021164000</v>
          </cell>
        </row>
        <row r="11">
          <cell r="C11">
            <v>959290000</v>
          </cell>
          <cell r="D11">
            <v>466248400</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C00000"/>
  </sheetPr>
  <dimension ref="A1:IV117"/>
  <sheetViews>
    <sheetView view="pageBreakPreview" topLeftCell="A91" zoomScale="130" zoomScaleNormal="130" zoomScaleSheetLayoutView="130" workbookViewId="0">
      <selection activeCell="F103" sqref="F103"/>
    </sheetView>
  </sheetViews>
  <sheetFormatPr defaultColWidth="9" defaultRowHeight="15"/>
  <cols>
    <col min="1" max="1" width="3.140625" style="1" customWidth="1"/>
    <col min="2" max="3" width="3.42578125" style="1" customWidth="1"/>
    <col min="4" max="4" width="3.7109375" style="1" customWidth="1"/>
    <col min="5" max="5" width="2.7109375" style="1" customWidth="1"/>
    <col min="6" max="7" width="9.140625" style="1" customWidth="1"/>
    <col min="8" max="8" width="21.7109375" style="1" customWidth="1"/>
    <col min="9" max="9" width="8.85546875" style="1" customWidth="1"/>
    <col min="10" max="10" width="7.85546875" style="1" customWidth="1"/>
    <col min="11" max="11" width="18.42578125" style="1" customWidth="1"/>
    <col min="12" max="12" width="0.140625" style="1" customWidth="1"/>
    <col min="13" max="13" width="2.42578125" style="2" customWidth="1"/>
    <col min="14" max="14" width="45.140625" style="3" customWidth="1"/>
    <col min="15" max="256" width="9.140625" style="1" customWidth="1"/>
  </cols>
  <sheetData>
    <row r="1" spans="1:14" ht="21" customHeight="1">
      <c r="A1" s="196"/>
      <c r="B1" s="196"/>
      <c r="C1" s="196"/>
      <c r="D1" s="198" t="s">
        <v>593</v>
      </c>
      <c r="E1" s="198"/>
      <c r="F1" s="198"/>
      <c r="G1" s="198"/>
      <c r="H1" s="198"/>
      <c r="I1" s="198"/>
      <c r="J1" s="198"/>
      <c r="K1" s="198"/>
    </row>
    <row r="2" spans="1:14" ht="19.5" customHeight="1">
      <c r="A2" s="196"/>
      <c r="B2" s="196"/>
      <c r="C2" s="196"/>
      <c r="D2" s="198" t="s">
        <v>582</v>
      </c>
      <c r="E2" s="198"/>
      <c r="F2" s="198"/>
      <c r="G2" s="198"/>
      <c r="H2" s="198"/>
      <c r="I2" s="198"/>
      <c r="J2" s="198"/>
      <c r="K2" s="198"/>
    </row>
    <row r="3" spans="1:14" ht="18.75" customHeight="1">
      <c r="A3" s="197"/>
      <c r="B3" s="197"/>
      <c r="C3" s="197"/>
      <c r="D3" s="199" t="s">
        <v>44</v>
      </c>
      <c r="E3" s="199"/>
      <c r="F3" s="199"/>
      <c r="G3" s="199"/>
      <c r="H3" s="199"/>
      <c r="I3" s="199"/>
      <c r="J3" s="199"/>
      <c r="K3" s="199"/>
    </row>
    <row r="4" spans="1:14" ht="11.25" customHeight="1">
      <c r="A4" s="200"/>
      <c r="B4" s="200"/>
      <c r="C4" s="200"/>
      <c r="D4" s="200"/>
      <c r="E4" s="200"/>
      <c r="F4" s="200"/>
      <c r="G4" s="200"/>
      <c r="H4" s="200"/>
      <c r="I4" s="200"/>
      <c r="J4" s="200"/>
      <c r="K4" s="200"/>
    </row>
    <row r="5" spans="1:14" ht="13.5" customHeight="1">
      <c r="A5" s="181" t="s">
        <v>596</v>
      </c>
      <c r="B5" s="181"/>
      <c r="C5" s="181"/>
      <c r="D5" s="181"/>
      <c r="E5" s="181"/>
      <c r="F5" s="181"/>
      <c r="G5" s="181"/>
      <c r="H5" s="181"/>
      <c r="I5" s="181"/>
      <c r="J5" s="181"/>
      <c r="K5" s="181"/>
    </row>
    <row r="6" spans="1:14" ht="15" customHeight="1">
      <c r="A6" s="181" t="s">
        <v>664</v>
      </c>
      <c r="B6" s="181"/>
      <c r="C6" s="181"/>
      <c r="D6" s="181"/>
      <c r="E6" s="181"/>
      <c r="F6" s="181"/>
      <c r="G6" s="181"/>
      <c r="H6" s="181"/>
      <c r="I6" s="181"/>
      <c r="J6" s="181"/>
      <c r="K6" s="181"/>
    </row>
    <row r="7" spans="1:14">
      <c r="A7" s="181" t="s">
        <v>0</v>
      </c>
      <c r="B7" s="181"/>
      <c r="C7" s="181"/>
      <c r="D7" s="181"/>
      <c r="E7" s="181"/>
      <c r="F7" s="181"/>
      <c r="G7" s="181"/>
      <c r="H7" s="181"/>
      <c r="I7" s="181"/>
      <c r="J7" s="181"/>
      <c r="K7" s="181"/>
    </row>
    <row r="8" spans="1:14">
      <c r="A8" s="181" t="s">
        <v>553</v>
      </c>
      <c r="B8" s="181"/>
      <c r="C8" s="181"/>
      <c r="D8" s="181"/>
      <c r="E8" s="181"/>
      <c r="F8" s="181"/>
      <c r="G8" s="181"/>
      <c r="H8" s="181"/>
      <c r="I8" s="181"/>
      <c r="J8" s="181"/>
      <c r="K8" s="181"/>
    </row>
    <row r="9" spans="1:14">
      <c r="A9" s="181" t="s">
        <v>546</v>
      </c>
      <c r="B9" s="181"/>
      <c r="C9" s="181"/>
      <c r="D9" s="181"/>
      <c r="E9" s="181"/>
      <c r="F9" s="181"/>
      <c r="G9" s="181"/>
      <c r="H9" s="181"/>
      <c r="I9" s="181"/>
      <c r="J9" s="181"/>
      <c r="K9" s="181"/>
    </row>
    <row r="10" spans="1:14" ht="7.5" customHeight="1">
      <c r="A10" s="4"/>
      <c r="B10" s="4"/>
      <c r="C10" s="4"/>
      <c r="D10" s="4"/>
      <c r="E10" s="4"/>
      <c r="F10" s="4"/>
      <c r="G10" s="4"/>
      <c r="H10" s="4"/>
      <c r="I10" s="5"/>
      <c r="J10" s="5"/>
      <c r="K10" s="5"/>
    </row>
    <row r="11" spans="1:14">
      <c r="A11" s="181" t="s">
        <v>1</v>
      </c>
      <c r="B11" s="181"/>
      <c r="C11" s="181"/>
      <c r="D11" s="181"/>
      <c r="E11" s="181"/>
      <c r="F11" s="181"/>
      <c r="G11" s="181"/>
      <c r="H11" s="181"/>
      <c r="I11" s="181"/>
      <c r="J11" s="181"/>
      <c r="K11" s="181"/>
    </row>
    <row r="12" spans="1:14" ht="9" customHeight="1">
      <c r="A12" s="4"/>
      <c r="B12" s="4"/>
      <c r="C12" s="4"/>
      <c r="D12" s="4"/>
      <c r="E12" s="4"/>
      <c r="F12" s="4"/>
      <c r="G12" s="4"/>
      <c r="H12" s="4"/>
      <c r="I12" s="5"/>
      <c r="J12" s="5"/>
      <c r="K12" s="5"/>
    </row>
    <row r="13" spans="1:14">
      <c r="A13" s="181" t="s">
        <v>597</v>
      </c>
      <c r="B13" s="181"/>
      <c r="C13" s="181"/>
      <c r="D13" s="181"/>
      <c r="E13" s="181"/>
      <c r="F13" s="181"/>
      <c r="G13" s="181"/>
      <c r="H13" s="181"/>
      <c r="I13" s="181"/>
      <c r="J13" s="181"/>
      <c r="K13" s="181"/>
    </row>
    <row r="14" spans="1:14" ht="6.75" customHeight="1"/>
    <row r="15" spans="1:14" ht="38.25" customHeight="1">
      <c r="A15" s="6" t="s">
        <v>29</v>
      </c>
      <c r="B15" s="6"/>
      <c r="C15" s="6"/>
      <c r="D15" s="7" t="s">
        <v>28</v>
      </c>
      <c r="E15" s="8" t="s">
        <v>24</v>
      </c>
      <c r="F15" s="182" t="s">
        <v>554</v>
      </c>
      <c r="G15" s="182"/>
      <c r="H15" s="182"/>
      <c r="I15" s="182"/>
      <c r="J15" s="182"/>
      <c r="K15" s="182"/>
    </row>
    <row r="16" spans="1:14" s="9" customFormat="1" ht="78" customHeight="1">
      <c r="A16" s="8"/>
      <c r="B16" s="8"/>
      <c r="C16" s="8"/>
      <c r="D16" s="8"/>
      <c r="E16" s="8" t="s">
        <v>25</v>
      </c>
      <c r="F16" s="182" t="s">
        <v>555</v>
      </c>
      <c r="G16" s="182"/>
      <c r="H16" s="182"/>
      <c r="I16" s="182"/>
      <c r="J16" s="182"/>
      <c r="K16" s="182"/>
      <c r="M16" s="3"/>
      <c r="N16" s="3"/>
    </row>
    <row r="17" spans="1:45" ht="39" customHeight="1">
      <c r="A17" s="6"/>
      <c r="B17" s="6"/>
      <c r="C17" s="6"/>
      <c r="D17" s="6"/>
      <c r="E17" s="6" t="s">
        <v>26</v>
      </c>
      <c r="F17" s="182" t="s">
        <v>556</v>
      </c>
      <c r="G17" s="182"/>
      <c r="H17" s="182"/>
      <c r="I17" s="182"/>
      <c r="J17" s="182"/>
      <c r="K17" s="182"/>
    </row>
    <row r="18" spans="1:45" ht="40.5" customHeight="1">
      <c r="A18" s="6" t="s">
        <v>30</v>
      </c>
      <c r="B18" s="6"/>
      <c r="C18" s="6"/>
      <c r="D18" s="7" t="s">
        <v>28</v>
      </c>
      <c r="E18" s="8" t="s">
        <v>31</v>
      </c>
      <c r="F18" s="182" t="s">
        <v>32</v>
      </c>
      <c r="G18" s="182"/>
      <c r="H18" s="182"/>
      <c r="I18" s="182"/>
      <c r="J18" s="182"/>
      <c r="K18" s="182"/>
      <c r="L18" s="10"/>
      <c r="M18" s="11"/>
      <c r="N18" s="12"/>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row>
    <row r="19" spans="1:45" ht="53.25" customHeight="1">
      <c r="A19" s="6"/>
      <c r="B19" s="6"/>
      <c r="C19" s="6"/>
      <c r="D19" s="6"/>
      <c r="E19" s="14" t="s">
        <v>33</v>
      </c>
      <c r="F19" s="182" t="s">
        <v>34</v>
      </c>
      <c r="G19" s="182"/>
      <c r="H19" s="182"/>
      <c r="I19" s="182"/>
      <c r="J19" s="182"/>
      <c r="K19" s="182"/>
      <c r="L19" s="10"/>
      <c r="M19" s="11"/>
      <c r="N19" s="12"/>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row>
    <row r="20" spans="1:45" ht="75" customHeight="1">
      <c r="A20" s="6"/>
      <c r="B20" s="6"/>
      <c r="C20" s="6"/>
      <c r="D20" s="6"/>
      <c r="E20" s="14" t="s">
        <v>35</v>
      </c>
      <c r="F20" s="182" t="s">
        <v>45</v>
      </c>
      <c r="G20" s="182"/>
      <c r="H20" s="182"/>
      <c r="I20" s="182"/>
      <c r="J20" s="182"/>
      <c r="K20" s="182"/>
      <c r="L20" s="10"/>
      <c r="M20" s="11"/>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row>
    <row r="21" spans="1:45" ht="38.25" customHeight="1">
      <c r="A21" s="6"/>
      <c r="B21" s="6"/>
      <c r="C21" s="6"/>
      <c r="D21" s="6"/>
      <c r="E21" s="14" t="s">
        <v>36</v>
      </c>
      <c r="F21" s="182" t="s">
        <v>37</v>
      </c>
      <c r="G21" s="182"/>
      <c r="H21" s="182"/>
      <c r="I21" s="182"/>
      <c r="J21" s="182"/>
      <c r="K21" s="182"/>
      <c r="L21" s="10"/>
      <c r="M21" s="11"/>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row>
    <row r="22" spans="1:45" ht="26.25" customHeight="1">
      <c r="A22" s="6"/>
      <c r="B22" s="6"/>
      <c r="C22" s="6"/>
      <c r="D22" s="6"/>
      <c r="E22" s="14" t="s">
        <v>38</v>
      </c>
      <c r="F22" s="182" t="s">
        <v>164</v>
      </c>
      <c r="G22" s="182"/>
      <c r="H22" s="182"/>
      <c r="I22" s="182"/>
      <c r="J22" s="182"/>
      <c r="K22" s="182"/>
      <c r="L22" s="10"/>
      <c r="M22" s="11"/>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row>
    <row r="23" spans="1:45" ht="36.75" customHeight="1">
      <c r="E23" s="14" t="s">
        <v>39</v>
      </c>
      <c r="F23" s="182" t="s">
        <v>46</v>
      </c>
      <c r="G23" s="182"/>
      <c r="H23" s="182"/>
      <c r="I23" s="182"/>
      <c r="J23" s="182"/>
      <c r="K23" s="182"/>
      <c r="L23" s="10"/>
      <c r="N23" s="12"/>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row>
    <row r="24" spans="1:45" ht="91.5" customHeight="1">
      <c r="A24" s="6"/>
      <c r="B24" s="6"/>
      <c r="C24" s="6"/>
      <c r="D24" s="6"/>
      <c r="E24" s="14" t="s">
        <v>40</v>
      </c>
      <c r="F24" s="182" t="s">
        <v>165</v>
      </c>
      <c r="G24" s="182"/>
      <c r="H24" s="182"/>
      <c r="I24" s="182"/>
      <c r="J24" s="182"/>
      <c r="K24" s="182"/>
      <c r="L24" s="10"/>
      <c r="O24" s="8"/>
      <c r="P24" s="8"/>
      <c r="Q24" s="8"/>
      <c r="R24" s="8"/>
      <c r="S24" s="8"/>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row>
    <row r="25" spans="1:45" ht="142.5" customHeight="1">
      <c r="A25" s="6"/>
      <c r="B25" s="6"/>
      <c r="C25" s="6"/>
      <c r="D25" s="6"/>
      <c r="E25" s="14" t="s">
        <v>41</v>
      </c>
      <c r="F25" s="182" t="s">
        <v>166</v>
      </c>
      <c r="G25" s="182"/>
      <c r="H25" s="182"/>
      <c r="I25" s="182"/>
      <c r="J25" s="182"/>
      <c r="K25" s="182"/>
      <c r="L25" s="10"/>
      <c r="M25" s="14"/>
      <c r="N25" s="8"/>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row>
    <row r="26" spans="1:45" ht="24.75" customHeight="1">
      <c r="A26" s="6"/>
      <c r="B26" s="6"/>
      <c r="C26" s="6"/>
      <c r="D26" s="6"/>
      <c r="E26" s="14" t="s">
        <v>42</v>
      </c>
      <c r="F26" s="182" t="s">
        <v>540</v>
      </c>
      <c r="G26" s="182"/>
      <c r="H26" s="182"/>
      <c r="I26" s="182"/>
      <c r="J26" s="182"/>
      <c r="K26" s="182"/>
      <c r="L26" s="10"/>
      <c r="N26" s="1"/>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row>
    <row r="27" spans="1:45" ht="27" customHeight="1">
      <c r="A27" s="6"/>
      <c r="B27" s="6"/>
      <c r="C27" s="6"/>
      <c r="D27" s="6"/>
      <c r="E27" s="14" t="s">
        <v>43</v>
      </c>
      <c r="F27" s="195" t="s">
        <v>549</v>
      </c>
      <c r="G27" s="195"/>
      <c r="H27" s="195"/>
      <c r="I27" s="195"/>
      <c r="J27" s="195"/>
      <c r="K27" s="195"/>
      <c r="L27" s="10"/>
      <c r="N27" s="15"/>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row>
    <row r="28" spans="1:45" ht="29.25" customHeight="1">
      <c r="A28" s="6"/>
      <c r="B28" s="6"/>
      <c r="C28" s="6"/>
      <c r="D28" s="6"/>
      <c r="E28" s="117" t="s">
        <v>551</v>
      </c>
      <c r="F28" s="195" t="s">
        <v>550</v>
      </c>
      <c r="G28" s="195"/>
      <c r="H28" s="195"/>
      <c r="I28" s="195"/>
      <c r="J28" s="195"/>
      <c r="K28" s="195"/>
      <c r="L28" s="10"/>
      <c r="N28" s="15"/>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row>
    <row r="29" spans="1:45" ht="29.25" customHeight="1">
      <c r="A29" s="6"/>
      <c r="B29" s="6"/>
      <c r="C29" s="6"/>
      <c r="D29" s="6"/>
      <c r="E29" s="118" t="s">
        <v>47</v>
      </c>
      <c r="F29" s="182" t="s">
        <v>671</v>
      </c>
      <c r="G29" s="182"/>
      <c r="H29" s="182"/>
      <c r="I29" s="182"/>
      <c r="J29" s="182"/>
      <c r="K29" s="182"/>
      <c r="L29" s="10"/>
      <c r="M29" s="17"/>
      <c r="N29" s="12"/>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row>
    <row r="30" spans="1:45" ht="29.25" customHeight="1">
      <c r="A30" s="6"/>
      <c r="B30" s="6"/>
      <c r="C30" s="6"/>
      <c r="D30" s="6"/>
      <c r="E30" s="118" t="s">
        <v>552</v>
      </c>
      <c r="F30" s="182" t="s">
        <v>672</v>
      </c>
      <c r="G30" s="182"/>
      <c r="H30" s="182"/>
      <c r="I30" s="182"/>
      <c r="J30" s="182"/>
      <c r="K30" s="182"/>
      <c r="L30" s="10"/>
      <c r="M30" s="17"/>
      <c r="N30" s="12"/>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row>
    <row r="31" spans="1:45" ht="12.95" customHeight="1">
      <c r="A31" s="181" t="s">
        <v>2</v>
      </c>
      <c r="B31" s="181"/>
      <c r="C31" s="181"/>
      <c r="D31" s="181"/>
      <c r="E31" s="181"/>
      <c r="F31" s="181"/>
      <c r="G31" s="181"/>
      <c r="H31" s="181"/>
      <c r="I31" s="181"/>
      <c r="J31" s="181"/>
      <c r="K31" s="181"/>
      <c r="L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row>
    <row r="32" spans="1:45">
      <c r="A32" s="181" t="s">
        <v>598</v>
      </c>
      <c r="B32" s="181"/>
      <c r="C32" s="181"/>
      <c r="D32" s="181"/>
      <c r="E32" s="181"/>
      <c r="F32" s="181"/>
      <c r="G32" s="181"/>
      <c r="H32" s="181"/>
      <c r="I32" s="181"/>
      <c r="J32" s="181"/>
      <c r="K32" s="181"/>
      <c r="L32" s="10"/>
      <c r="M32" s="17"/>
      <c r="N32" s="12"/>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row>
    <row r="33" spans="1:45">
      <c r="A33" s="181" t="s">
        <v>144</v>
      </c>
      <c r="B33" s="181"/>
      <c r="C33" s="181"/>
      <c r="D33" s="181"/>
      <c r="E33" s="181"/>
      <c r="F33" s="181"/>
      <c r="G33" s="181"/>
      <c r="H33" s="181"/>
      <c r="I33" s="181"/>
      <c r="J33" s="181"/>
      <c r="K33" s="181"/>
      <c r="L33" s="10"/>
      <c r="M33" s="17"/>
      <c r="N33" s="12"/>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row>
    <row r="34" spans="1:45">
      <c r="A34" s="181" t="s">
        <v>597</v>
      </c>
      <c r="B34" s="181"/>
      <c r="C34" s="181"/>
      <c r="D34" s="181"/>
      <c r="E34" s="181"/>
      <c r="F34" s="181"/>
      <c r="G34" s="181"/>
      <c r="H34" s="181"/>
      <c r="I34" s="181"/>
      <c r="J34" s="181"/>
      <c r="K34" s="181"/>
      <c r="L34" s="10"/>
      <c r="M34" s="17"/>
      <c r="N34" s="12"/>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row>
    <row r="35" spans="1:45">
      <c r="A35" s="5"/>
      <c r="B35" s="5"/>
      <c r="C35" s="5"/>
      <c r="D35" s="5"/>
      <c r="E35" s="5"/>
      <c r="F35" s="5"/>
      <c r="G35" s="5"/>
      <c r="H35" s="5"/>
      <c r="I35" s="5"/>
      <c r="J35" s="5"/>
      <c r="K35" s="5"/>
      <c r="L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row>
    <row r="36" spans="1:45">
      <c r="A36" s="181" t="s">
        <v>3</v>
      </c>
      <c r="B36" s="181"/>
      <c r="C36" s="181"/>
      <c r="D36" s="181"/>
      <c r="E36" s="181"/>
      <c r="F36" s="181"/>
      <c r="G36" s="181"/>
      <c r="H36" s="181"/>
      <c r="I36" s="181"/>
      <c r="J36" s="181"/>
      <c r="K36" s="181"/>
      <c r="L36" s="10"/>
      <c r="M36" s="17"/>
      <c r="N36" s="12"/>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row>
    <row r="37" spans="1:45" ht="27" customHeight="1">
      <c r="A37" s="4" t="s">
        <v>27</v>
      </c>
      <c r="B37" s="4"/>
      <c r="C37" s="4"/>
      <c r="D37" s="18" t="s">
        <v>28</v>
      </c>
      <c r="E37" s="202" t="s">
        <v>599</v>
      </c>
      <c r="F37" s="202"/>
      <c r="G37" s="202"/>
      <c r="H37" s="202"/>
      <c r="I37" s="202"/>
      <c r="J37" s="202"/>
      <c r="K37" s="202"/>
      <c r="L37" s="19"/>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row>
    <row r="38" spans="1:45">
      <c r="A38" s="4"/>
      <c r="B38" s="4"/>
      <c r="C38" s="4"/>
      <c r="D38" s="18"/>
      <c r="E38" s="20"/>
      <c r="F38" s="20"/>
      <c r="G38" s="20"/>
      <c r="H38" s="20"/>
      <c r="I38" s="20"/>
      <c r="J38" s="20"/>
      <c r="K38" s="20"/>
      <c r="L38" s="19"/>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row>
    <row r="39" spans="1:45">
      <c r="A39" s="4"/>
      <c r="B39" s="4"/>
      <c r="C39" s="4"/>
      <c r="D39" s="18"/>
      <c r="E39" s="20"/>
      <c r="F39" s="20"/>
      <c r="G39" s="20"/>
      <c r="H39" s="20"/>
      <c r="I39" s="20"/>
      <c r="J39" s="20"/>
      <c r="K39" s="20"/>
      <c r="L39" s="19"/>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row>
    <row r="40" spans="1:45" ht="12.95" customHeight="1">
      <c r="A40" s="181" t="s">
        <v>4</v>
      </c>
      <c r="B40" s="181"/>
      <c r="C40" s="181"/>
      <c r="D40" s="181"/>
      <c r="E40" s="181"/>
      <c r="F40" s="181"/>
      <c r="G40" s="181"/>
      <c r="H40" s="181"/>
      <c r="I40" s="181"/>
      <c r="J40" s="181"/>
      <c r="K40" s="181"/>
      <c r="L40" s="21"/>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row>
    <row r="41" spans="1:45">
      <c r="A41" s="193" t="s">
        <v>547</v>
      </c>
      <c r="B41" s="193"/>
      <c r="C41" s="193"/>
      <c r="D41" s="193"/>
      <c r="E41" s="193"/>
      <c r="F41" s="193"/>
      <c r="G41" s="193"/>
      <c r="H41" s="193"/>
      <c r="I41" s="193"/>
      <c r="J41" s="193"/>
      <c r="K41" s="193"/>
      <c r="L41" s="21"/>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row>
    <row r="42" spans="1:45">
      <c r="B42" s="16" t="s">
        <v>5</v>
      </c>
      <c r="C42" s="16"/>
      <c r="D42" s="16"/>
      <c r="E42" s="16"/>
      <c r="F42" s="16"/>
      <c r="H42" s="22"/>
      <c r="I42" s="203">
        <f>'LAMPIRAN APBK'!$C$12</f>
        <v>1425538400</v>
      </c>
      <c r="J42" s="203"/>
      <c r="L42" s="21"/>
      <c r="M42" s="17"/>
      <c r="N42" s="12"/>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row>
    <row r="43" spans="1:45">
      <c r="B43" s="1" t="s">
        <v>6</v>
      </c>
      <c r="H43" s="23"/>
      <c r="I43" s="23"/>
      <c r="J43" s="23"/>
      <c r="L43" s="21"/>
      <c r="M43" s="17"/>
      <c r="N43" s="12"/>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row>
    <row r="44" spans="1:45" ht="12.95" customHeight="1">
      <c r="B44" s="24" t="s">
        <v>54</v>
      </c>
      <c r="C44" s="1" t="str">
        <f>'LAMPIRAN APBK'!B19</f>
        <v>BIDANG PENYELENGGARAAN PEMERINTAHAN KAMPUNG</v>
      </c>
      <c r="H44" s="23"/>
      <c r="I44" s="188">
        <f>'LAMPIRAN APBK'!C19</f>
        <v>470026400</v>
      </c>
      <c r="J44" s="188"/>
      <c r="L44" s="10"/>
      <c r="M44" s="25"/>
      <c r="N44" s="12"/>
      <c r="O44" s="10"/>
      <c r="P44" s="10"/>
      <c r="Q44" s="10"/>
      <c r="R44" s="10"/>
      <c r="S44" s="10"/>
      <c r="T44" s="10"/>
      <c r="U44" s="10"/>
      <c r="V44" s="10"/>
      <c r="W44" s="10"/>
      <c r="X44" s="10"/>
      <c r="Y44" s="10"/>
      <c r="Z44" s="10"/>
      <c r="AA44" s="10"/>
      <c r="AB44" s="10"/>
      <c r="AC44" s="10"/>
      <c r="AD44" s="10"/>
      <c r="AE44" s="10"/>
      <c r="AF44" s="10"/>
    </row>
    <row r="45" spans="1:45">
      <c r="B45" s="24" t="s">
        <v>55</v>
      </c>
      <c r="C45" s="1" t="str">
        <f>'LAMPIRAN APBK'!B90</f>
        <v>BIDANG PELAKSANAAN PEMBANGUNAN KAMPUNG</v>
      </c>
      <c r="H45" s="23"/>
      <c r="I45" s="188">
        <f>'LAMPIRAN APBK'!C90</f>
        <v>380112000</v>
      </c>
      <c r="J45" s="188"/>
      <c r="L45" s="10"/>
      <c r="M45" s="25"/>
      <c r="N45" s="12"/>
      <c r="O45" s="10"/>
      <c r="P45" s="10"/>
      <c r="Q45" s="10"/>
      <c r="R45" s="10"/>
      <c r="S45" s="10"/>
      <c r="T45" s="10"/>
      <c r="U45" s="10"/>
      <c r="V45" s="10"/>
      <c r="W45" s="10"/>
      <c r="X45" s="10"/>
      <c r="Y45" s="10"/>
      <c r="Z45" s="10"/>
      <c r="AA45" s="10"/>
      <c r="AB45" s="10"/>
      <c r="AC45" s="10"/>
      <c r="AD45" s="10"/>
      <c r="AE45" s="10"/>
      <c r="AF45" s="10"/>
    </row>
    <row r="46" spans="1:45">
      <c r="B46" s="24" t="s">
        <v>56</v>
      </c>
      <c r="C46" s="1" t="str">
        <f>'LAMPIRAN APBK'!B129</f>
        <v>BIDANG PEMBINAAN KEMASYARAKATAN KAMPUNG</v>
      </c>
      <c r="H46" s="23"/>
      <c r="I46" s="188">
        <f>'LAMPIRAN APBK'!C129</f>
        <v>304000000</v>
      </c>
      <c r="J46" s="188"/>
      <c r="L46" s="10"/>
      <c r="M46" s="25"/>
      <c r="N46" s="12"/>
      <c r="O46" s="10"/>
      <c r="P46" s="10"/>
      <c r="Q46" s="10"/>
      <c r="R46" s="10"/>
      <c r="S46" s="10"/>
      <c r="T46" s="10"/>
      <c r="U46" s="10"/>
      <c r="V46" s="10"/>
      <c r="W46" s="10"/>
      <c r="X46" s="10"/>
      <c r="Y46" s="10"/>
      <c r="Z46" s="10"/>
      <c r="AA46" s="10"/>
      <c r="AB46" s="10"/>
      <c r="AC46" s="10"/>
      <c r="AD46" s="10"/>
      <c r="AE46" s="10"/>
      <c r="AF46" s="10"/>
    </row>
    <row r="47" spans="1:45" ht="12.95" customHeight="1">
      <c r="B47" s="24" t="s">
        <v>57</v>
      </c>
      <c r="C47" s="1" t="str">
        <f>'LAMPIRAN APBK'!B156</f>
        <v>BIDANG PEMBERDAYAAN MASYARAKAT KAMPUNG</v>
      </c>
      <c r="H47" s="23"/>
      <c r="I47" s="188">
        <f>'LAMPIRAN APBK'!C156</f>
        <v>77000000</v>
      </c>
      <c r="J47" s="188"/>
      <c r="L47" s="10"/>
      <c r="M47" s="25"/>
      <c r="N47" s="12"/>
      <c r="O47" s="10"/>
      <c r="P47" s="10"/>
      <c r="Q47" s="10"/>
      <c r="R47" s="10"/>
      <c r="S47" s="10"/>
      <c r="T47" s="10"/>
      <c r="U47" s="10"/>
      <c r="V47" s="10"/>
      <c r="W47" s="10"/>
      <c r="X47" s="10"/>
      <c r="Y47" s="10"/>
      <c r="Z47" s="10"/>
      <c r="AA47" s="10"/>
      <c r="AB47" s="10"/>
      <c r="AC47" s="10"/>
      <c r="AD47" s="10"/>
      <c r="AE47" s="10"/>
      <c r="AF47" s="10"/>
    </row>
    <row r="48" spans="1:45" ht="23.25" customHeight="1">
      <c r="B48" s="26" t="s">
        <v>58</v>
      </c>
      <c r="C48" s="194" t="str">
        <f>'LAMPIRAN APBK'!B165</f>
        <v>BIDANG PENANGGULANGAN BENCANA, KEADAAN MENDESAK DAN DARURAT KAMPUNG</v>
      </c>
      <c r="D48" s="194"/>
      <c r="E48" s="194"/>
      <c r="F48" s="194"/>
      <c r="G48" s="194"/>
      <c r="H48" s="194"/>
      <c r="I48" s="188">
        <f>'LAMPIRAN APBK'!C165</f>
        <v>194400000</v>
      </c>
      <c r="J48" s="188"/>
      <c r="L48" s="10"/>
      <c r="M48" s="25"/>
      <c r="N48" s="12"/>
      <c r="O48" s="10"/>
      <c r="P48" s="10"/>
      <c r="Q48" s="10"/>
      <c r="R48" s="10"/>
      <c r="S48" s="10"/>
      <c r="T48" s="10"/>
      <c r="U48" s="10"/>
      <c r="V48" s="10"/>
      <c r="W48" s="10"/>
      <c r="X48" s="10"/>
      <c r="Y48" s="10"/>
      <c r="Z48" s="10"/>
      <c r="AA48" s="10"/>
      <c r="AB48" s="10"/>
      <c r="AC48" s="10"/>
      <c r="AD48" s="10"/>
      <c r="AE48" s="10"/>
      <c r="AF48" s="10"/>
    </row>
    <row r="49" spans="1:32">
      <c r="B49" s="24"/>
      <c r="H49" s="23"/>
      <c r="I49" s="27"/>
      <c r="J49" s="27"/>
      <c r="L49" s="10"/>
      <c r="M49" s="25"/>
      <c r="N49" s="12"/>
      <c r="O49" s="10"/>
      <c r="P49" s="10"/>
      <c r="Q49" s="10"/>
      <c r="R49" s="10"/>
      <c r="S49" s="10"/>
      <c r="T49" s="10"/>
      <c r="U49" s="10"/>
      <c r="V49" s="10"/>
      <c r="W49" s="10"/>
      <c r="X49" s="10"/>
      <c r="Y49" s="10"/>
      <c r="Z49" s="10"/>
      <c r="AA49" s="10"/>
      <c r="AB49" s="10"/>
      <c r="AC49" s="10"/>
      <c r="AD49" s="10"/>
      <c r="AE49" s="10"/>
      <c r="AF49" s="10"/>
    </row>
    <row r="50" spans="1:32">
      <c r="B50" s="1" t="s">
        <v>8</v>
      </c>
      <c r="H50" s="28"/>
      <c r="I50" s="188">
        <f>'LAMPIRAN APBK'!C170</f>
        <v>1425538400</v>
      </c>
      <c r="J50" s="188"/>
      <c r="L50" s="10"/>
      <c r="M50" s="25"/>
      <c r="N50" s="12"/>
      <c r="O50" s="10"/>
      <c r="P50" s="10"/>
      <c r="Q50" s="10"/>
      <c r="R50" s="10"/>
      <c r="S50" s="10"/>
      <c r="T50" s="10"/>
      <c r="U50" s="10"/>
      <c r="V50" s="10"/>
      <c r="W50" s="10"/>
      <c r="X50" s="10"/>
      <c r="Y50" s="10"/>
      <c r="Z50" s="10"/>
      <c r="AA50" s="10"/>
      <c r="AB50" s="10"/>
      <c r="AC50" s="10"/>
      <c r="AD50" s="10"/>
      <c r="AE50" s="10"/>
      <c r="AF50" s="10"/>
    </row>
    <row r="51" spans="1:32" ht="12.95" customHeight="1">
      <c r="B51" s="1" t="s">
        <v>9</v>
      </c>
      <c r="H51" s="23"/>
      <c r="I51" s="188">
        <f>'LAMPIRAN APBK'!C171</f>
        <v>0</v>
      </c>
      <c r="J51" s="188"/>
      <c r="L51" s="10"/>
      <c r="M51" s="25"/>
      <c r="N51" s="12"/>
      <c r="O51" s="10"/>
      <c r="P51" s="10"/>
      <c r="Q51" s="10"/>
      <c r="R51" s="10"/>
      <c r="S51" s="10"/>
      <c r="T51" s="10"/>
      <c r="U51" s="10"/>
      <c r="V51" s="10"/>
      <c r="W51" s="10"/>
      <c r="X51" s="10"/>
      <c r="Y51" s="10"/>
      <c r="Z51" s="10"/>
      <c r="AA51" s="10"/>
      <c r="AB51" s="10"/>
      <c r="AC51" s="10"/>
      <c r="AD51" s="10"/>
      <c r="AE51" s="10"/>
      <c r="AF51" s="10"/>
    </row>
    <row r="52" spans="1:32">
      <c r="H52" s="23"/>
      <c r="I52" s="23"/>
      <c r="J52" s="23"/>
      <c r="L52" s="10"/>
      <c r="M52" s="25"/>
      <c r="N52" s="12"/>
      <c r="O52" s="10"/>
      <c r="P52" s="10"/>
      <c r="Q52" s="10"/>
      <c r="R52" s="10"/>
      <c r="S52" s="10"/>
      <c r="T52" s="10"/>
      <c r="U52" s="10"/>
      <c r="V52" s="10"/>
      <c r="W52" s="10"/>
      <c r="X52" s="10"/>
      <c r="Y52" s="10"/>
      <c r="Z52" s="10"/>
      <c r="AA52" s="10"/>
      <c r="AB52" s="10"/>
      <c r="AC52" s="10"/>
      <c r="AD52" s="10"/>
      <c r="AE52" s="10"/>
      <c r="AF52" s="10"/>
    </row>
    <row r="53" spans="1:32">
      <c r="B53" s="1" t="s">
        <v>7</v>
      </c>
      <c r="H53" s="23"/>
      <c r="I53" s="23"/>
      <c r="J53" s="23"/>
      <c r="L53" s="10"/>
      <c r="M53" s="25"/>
      <c r="N53" s="12"/>
      <c r="O53" s="10"/>
      <c r="P53" s="10"/>
      <c r="Q53" s="10"/>
      <c r="R53" s="10"/>
      <c r="S53" s="10"/>
      <c r="T53" s="10"/>
      <c r="U53" s="10"/>
      <c r="V53" s="10"/>
      <c r="W53" s="10"/>
      <c r="X53" s="10"/>
      <c r="Y53" s="10"/>
      <c r="Z53" s="10"/>
      <c r="AA53" s="10"/>
      <c r="AB53" s="10"/>
      <c r="AC53" s="10"/>
      <c r="AD53" s="10"/>
      <c r="AE53" s="10"/>
      <c r="AF53" s="10"/>
    </row>
    <row r="54" spans="1:32" ht="12.95" customHeight="1">
      <c r="B54" s="24" t="s">
        <v>54</v>
      </c>
      <c r="C54" s="1" t="str">
        <f>'LAMPIRAN APBK'!B176</f>
        <v>Penerimaan Pembiayaan</v>
      </c>
      <c r="H54" s="23"/>
      <c r="I54" s="188">
        <f>'LAMPIRAN APBK'!C176</f>
        <v>0</v>
      </c>
      <c r="J54" s="188"/>
      <c r="L54" s="10"/>
      <c r="M54" s="25"/>
      <c r="N54" s="12"/>
      <c r="O54" s="10"/>
      <c r="P54" s="10"/>
      <c r="Q54" s="10"/>
      <c r="R54" s="10"/>
      <c r="S54" s="10"/>
      <c r="T54" s="10"/>
      <c r="U54" s="10"/>
      <c r="V54" s="10"/>
      <c r="W54" s="10"/>
      <c r="X54" s="10"/>
      <c r="Y54" s="10"/>
      <c r="Z54" s="10"/>
      <c r="AA54" s="10"/>
      <c r="AB54" s="10"/>
      <c r="AC54" s="10"/>
      <c r="AD54" s="10"/>
      <c r="AE54" s="10"/>
      <c r="AF54" s="10"/>
    </row>
    <row r="55" spans="1:32">
      <c r="B55" s="24" t="s">
        <v>55</v>
      </c>
      <c r="C55" s="1" t="str">
        <f>'LAMPIRAN APBK'!B181</f>
        <v>Pengeluaran Pembiayaan</v>
      </c>
      <c r="H55" s="23"/>
      <c r="I55" s="189">
        <f>'LAMPIRAN APBK'!C181</f>
        <v>0</v>
      </c>
      <c r="J55" s="189"/>
      <c r="L55" s="10"/>
      <c r="M55" s="25"/>
      <c r="N55" s="12"/>
      <c r="O55" s="10"/>
      <c r="P55" s="10"/>
      <c r="Q55" s="10"/>
      <c r="R55" s="10"/>
      <c r="S55" s="10"/>
      <c r="T55" s="10"/>
      <c r="U55" s="10"/>
      <c r="V55" s="10"/>
      <c r="W55" s="10"/>
      <c r="X55" s="10"/>
      <c r="Y55" s="10"/>
      <c r="Z55" s="10"/>
      <c r="AA55" s="10"/>
      <c r="AB55" s="10"/>
      <c r="AC55" s="10"/>
      <c r="AD55" s="10"/>
      <c r="AE55" s="10"/>
      <c r="AF55" s="10"/>
    </row>
    <row r="56" spans="1:32">
      <c r="B56" s="1" t="s">
        <v>10</v>
      </c>
      <c r="H56" s="23"/>
      <c r="I56" s="188">
        <f>I54-I55</f>
        <v>0</v>
      </c>
      <c r="J56" s="188"/>
      <c r="L56" s="10"/>
      <c r="M56" s="25"/>
      <c r="N56" s="12"/>
      <c r="O56" s="10"/>
      <c r="P56" s="10"/>
      <c r="Q56" s="10"/>
      <c r="R56" s="10"/>
      <c r="S56" s="10"/>
      <c r="T56" s="10"/>
      <c r="U56" s="10"/>
      <c r="V56" s="10"/>
      <c r="W56" s="10"/>
      <c r="X56" s="10"/>
      <c r="Y56" s="10"/>
      <c r="Z56" s="10"/>
      <c r="AA56" s="10"/>
      <c r="AB56" s="10"/>
      <c r="AC56" s="10"/>
      <c r="AD56" s="10"/>
      <c r="AE56" s="10"/>
      <c r="AF56" s="10"/>
    </row>
    <row r="57" spans="1:32">
      <c r="L57" s="10"/>
      <c r="M57" s="25"/>
      <c r="N57" s="12"/>
      <c r="O57" s="10"/>
      <c r="P57" s="10"/>
      <c r="Q57" s="10"/>
      <c r="R57" s="10"/>
      <c r="S57" s="10"/>
      <c r="T57" s="10"/>
      <c r="U57" s="10"/>
      <c r="V57" s="10"/>
      <c r="W57" s="10"/>
      <c r="X57" s="10"/>
      <c r="Y57" s="10"/>
      <c r="Z57" s="10"/>
      <c r="AA57" s="10"/>
      <c r="AB57" s="10"/>
      <c r="AC57" s="10"/>
      <c r="AD57" s="10"/>
      <c r="AE57" s="10"/>
      <c r="AF57" s="10"/>
    </row>
    <row r="58" spans="1:32">
      <c r="L58" s="10"/>
      <c r="M58" s="25"/>
      <c r="N58" s="12"/>
      <c r="O58" s="10"/>
      <c r="P58" s="10"/>
      <c r="Q58" s="10"/>
      <c r="R58" s="10"/>
      <c r="S58" s="10"/>
      <c r="T58" s="10"/>
      <c r="U58" s="10"/>
      <c r="V58" s="10"/>
      <c r="W58" s="10"/>
      <c r="X58" s="10"/>
      <c r="Y58" s="10"/>
      <c r="Z58" s="10"/>
      <c r="AA58" s="10"/>
      <c r="AB58" s="10"/>
      <c r="AC58" s="10"/>
      <c r="AD58" s="10"/>
      <c r="AE58" s="10"/>
      <c r="AF58" s="10"/>
    </row>
    <row r="59" spans="1:32">
      <c r="A59" s="181" t="s">
        <v>11</v>
      </c>
      <c r="B59" s="181"/>
      <c r="C59" s="181"/>
      <c r="D59" s="181"/>
      <c r="E59" s="181"/>
      <c r="F59" s="181"/>
      <c r="G59" s="181"/>
      <c r="H59" s="181"/>
      <c r="I59" s="181"/>
      <c r="J59" s="181"/>
      <c r="K59" s="181"/>
      <c r="L59" s="10"/>
      <c r="M59" s="25"/>
      <c r="N59" s="12"/>
      <c r="O59" s="10"/>
      <c r="P59" s="10"/>
      <c r="Q59" s="10"/>
      <c r="R59" s="10"/>
      <c r="S59" s="10"/>
      <c r="T59" s="10"/>
      <c r="U59" s="10"/>
      <c r="V59" s="10"/>
      <c r="W59" s="10"/>
      <c r="X59" s="10"/>
      <c r="Y59" s="10"/>
      <c r="Z59" s="10"/>
      <c r="AA59" s="10"/>
      <c r="AB59" s="10"/>
      <c r="AC59" s="10"/>
      <c r="AD59" s="10"/>
      <c r="AE59" s="10"/>
      <c r="AF59" s="10"/>
    </row>
    <row r="60" spans="1:32" ht="30.75" customHeight="1">
      <c r="A60" s="182" t="s">
        <v>544</v>
      </c>
      <c r="B60" s="182"/>
      <c r="C60" s="182"/>
      <c r="D60" s="182"/>
      <c r="E60" s="182"/>
      <c r="F60" s="182"/>
      <c r="G60" s="182"/>
      <c r="H60" s="182"/>
      <c r="I60" s="182"/>
      <c r="J60" s="182"/>
      <c r="K60" s="182"/>
      <c r="L60" s="10"/>
      <c r="M60" s="25"/>
      <c r="N60" s="12"/>
      <c r="O60" s="10"/>
      <c r="P60" s="10"/>
      <c r="Q60" s="10"/>
      <c r="R60" s="10"/>
      <c r="S60" s="10"/>
      <c r="T60" s="10"/>
      <c r="U60" s="10"/>
      <c r="V60" s="10"/>
      <c r="W60" s="10"/>
      <c r="X60" s="10"/>
      <c r="Y60" s="10"/>
      <c r="Z60" s="10"/>
      <c r="AA60" s="10"/>
      <c r="AB60" s="10"/>
      <c r="AC60" s="10"/>
      <c r="AD60" s="10"/>
      <c r="AE60" s="10"/>
      <c r="AF60" s="10"/>
    </row>
    <row r="61" spans="1:32">
      <c r="A61" s="29"/>
      <c r="B61" s="29"/>
      <c r="C61" s="29"/>
      <c r="D61" s="29"/>
      <c r="E61" s="29"/>
      <c r="F61" s="29"/>
      <c r="G61" s="29"/>
      <c r="H61" s="29"/>
      <c r="I61" s="29"/>
      <c r="J61" s="29"/>
      <c r="K61" s="29"/>
      <c r="L61" s="10"/>
      <c r="M61" s="25"/>
      <c r="N61" s="12"/>
      <c r="O61" s="10"/>
      <c r="P61" s="10"/>
      <c r="Q61" s="10"/>
      <c r="R61" s="10"/>
      <c r="S61" s="10"/>
      <c r="T61" s="10"/>
      <c r="U61" s="10"/>
      <c r="V61" s="10"/>
      <c r="W61" s="10"/>
      <c r="X61" s="10"/>
      <c r="Y61" s="10"/>
      <c r="Z61" s="10"/>
      <c r="AA61" s="10"/>
      <c r="AB61" s="10"/>
      <c r="AC61" s="10"/>
      <c r="AD61" s="10"/>
      <c r="AE61" s="10"/>
      <c r="AF61" s="10"/>
    </row>
    <row r="62" spans="1:32" ht="12.95" customHeight="1">
      <c r="A62" s="181" t="s">
        <v>12</v>
      </c>
      <c r="B62" s="181"/>
      <c r="C62" s="181"/>
      <c r="D62" s="181"/>
      <c r="E62" s="181"/>
      <c r="F62" s="181"/>
      <c r="G62" s="181"/>
      <c r="H62" s="181"/>
      <c r="I62" s="181"/>
      <c r="J62" s="181"/>
      <c r="K62" s="181"/>
      <c r="L62" s="10"/>
      <c r="M62" s="25"/>
      <c r="N62" s="12"/>
      <c r="O62" s="10"/>
      <c r="P62" s="10"/>
      <c r="Q62" s="10"/>
      <c r="R62" s="10"/>
      <c r="S62" s="10"/>
      <c r="T62" s="10"/>
      <c r="U62" s="10"/>
      <c r="V62" s="10"/>
      <c r="W62" s="10"/>
      <c r="X62" s="10"/>
      <c r="Y62" s="10"/>
      <c r="Z62" s="10"/>
      <c r="AA62" s="10"/>
      <c r="AB62" s="10"/>
      <c r="AC62" s="10"/>
      <c r="AD62" s="10"/>
      <c r="AE62" s="10"/>
      <c r="AF62" s="10"/>
    </row>
    <row r="63" spans="1:32">
      <c r="A63" s="184" t="s">
        <v>145</v>
      </c>
      <c r="B63" s="184"/>
      <c r="C63" s="184"/>
      <c r="D63" s="184"/>
      <c r="E63" s="184"/>
      <c r="F63" s="184"/>
      <c r="G63" s="184"/>
      <c r="H63" s="184"/>
      <c r="I63" s="184"/>
      <c r="J63" s="184"/>
      <c r="K63" s="184"/>
      <c r="L63" s="10"/>
      <c r="M63" s="25"/>
      <c r="N63" s="12"/>
      <c r="O63" s="10"/>
      <c r="P63" s="10"/>
      <c r="Q63" s="10"/>
      <c r="R63" s="10"/>
      <c r="S63" s="10"/>
      <c r="T63" s="10"/>
      <c r="U63" s="10"/>
      <c r="V63" s="10"/>
      <c r="W63" s="10"/>
      <c r="X63" s="10"/>
      <c r="Y63" s="10"/>
      <c r="Z63" s="10"/>
      <c r="AA63" s="10"/>
      <c r="AB63" s="10"/>
      <c r="AC63" s="10"/>
      <c r="AD63" s="10"/>
      <c r="AE63" s="10"/>
      <c r="AF63" s="10"/>
    </row>
    <row r="64" spans="1:32">
      <c r="A64" s="184" t="s">
        <v>167</v>
      </c>
      <c r="B64" s="184"/>
      <c r="C64" s="184"/>
      <c r="D64" s="184"/>
      <c r="E64" s="184"/>
      <c r="F64" s="184"/>
      <c r="G64" s="184"/>
      <c r="H64" s="184"/>
      <c r="I64" s="184"/>
      <c r="J64" s="184"/>
      <c r="K64" s="184"/>
      <c r="L64" s="10"/>
      <c r="M64" s="25"/>
      <c r="N64" s="12"/>
      <c r="O64" s="10"/>
      <c r="P64" s="10"/>
      <c r="Q64" s="10"/>
      <c r="R64" s="10"/>
      <c r="S64" s="10"/>
      <c r="T64" s="10"/>
      <c r="U64" s="10"/>
      <c r="V64" s="10"/>
      <c r="W64" s="10"/>
      <c r="X64" s="10"/>
      <c r="Y64" s="10"/>
      <c r="Z64" s="10"/>
      <c r="AA64" s="10"/>
      <c r="AB64" s="10"/>
      <c r="AC64" s="10"/>
      <c r="AD64" s="10"/>
      <c r="AE64" s="10"/>
      <c r="AF64" s="10"/>
    </row>
    <row r="65" spans="1:32">
      <c r="A65" s="184" t="s">
        <v>146</v>
      </c>
      <c r="B65" s="184"/>
      <c r="C65" s="184"/>
      <c r="D65" s="184"/>
      <c r="E65" s="184"/>
      <c r="F65" s="184"/>
      <c r="G65" s="184"/>
      <c r="H65" s="184"/>
      <c r="I65" s="184"/>
      <c r="J65" s="184"/>
      <c r="K65" s="184"/>
      <c r="L65" s="10"/>
      <c r="M65" s="25"/>
      <c r="N65" s="12"/>
      <c r="O65" s="10"/>
      <c r="P65" s="10"/>
      <c r="Q65" s="10"/>
      <c r="R65" s="10"/>
      <c r="S65" s="10"/>
      <c r="T65" s="10"/>
      <c r="U65" s="10"/>
      <c r="V65" s="10"/>
      <c r="W65" s="10"/>
      <c r="X65" s="10"/>
      <c r="Y65" s="10"/>
      <c r="Z65" s="10"/>
      <c r="AA65" s="10"/>
      <c r="AB65" s="10"/>
      <c r="AC65" s="10"/>
      <c r="AD65" s="10"/>
      <c r="AE65" s="10"/>
      <c r="AF65" s="10"/>
    </row>
    <row r="66" spans="1:32">
      <c r="A66" s="184" t="s">
        <v>147</v>
      </c>
      <c r="B66" s="184"/>
      <c r="C66" s="184"/>
      <c r="D66" s="184"/>
      <c r="E66" s="184"/>
      <c r="F66" s="184"/>
      <c r="G66" s="184"/>
      <c r="H66" s="184"/>
      <c r="I66" s="184"/>
      <c r="J66" s="184"/>
      <c r="K66" s="184"/>
      <c r="L66" s="10"/>
      <c r="M66" s="25"/>
      <c r="N66" s="12"/>
      <c r="O66" s="10"/>
      <c r="P66" s="10"/>
      <c r="Q66" s="10"/>
      <c r="R66" s="10"/>
      <c r="S66" s="10"/>
      <c r="T66" s="10"/>
      <c r="U66" s="10"/>
      <c r="V66" s="10"/>
      <c r="W66" s="10"/>
      <c r="X66" s="10"/>
      <c r="Y66" s="10"/>
      <c r="Z66" s="10"/>
      <c r="AA66" s="10"/>
      <c r="AB66" s="10"/>
      <c r="AC66" s="10"/>
      <c r="AD66" s="10"/>
      <c r="AE66" s="10"/>
      <c r="AF66" s="10"/>
    </row>
    <row r="67" spans="1:32">
      <c r="A67" s="184" t="s">
        <v>148</v>
      </c>
      <c r="B67" s="184"/>
      <c r="C67" s="184"/>
      <c r="D67" s="184"/>
      <c r="E67" s="184"/>
      <c r="F67" s="184"/>
      <c r="G67" s="184"/>
      <c r="H67" s="184"/>
      <c r="I67" s="184"/>
      <c r="J67" s="184"/>
      <c r="K67" s="184"/>
      <c r="L67" s="10"/>
      <c r="M67" s="25"/>
      <c r="N67" s="12"/>
      <c r="O67" s="10"/>
      <c r="P67" s="10"/>
      <c r="Q67" s="10"/>
      <c r="R67" s="10"/>
      <c r="S67" s="10"/>
      <c r="T67" s="10"/>
      <c r="U67" s="10"/>
      <c r="V67" s="10"/>
      <c r="W67" s="10"/>
      <c r="X67" s="10"/>
      <c r="Y67" s="10"/>
      <c r="Z67" s="10"/>
      <c r="AA67" s="10"/>
      <c r="AB67" s="10"/>
      <c r="AC67" s="10"/>
      <c r="AD67" s="10"/>
      <c r="AE67" s="10"/>
      <c r="AF67" s="10"/>
    </row>
    <row r="68" spans="1:32">
      <c r="A68" s="29"/>
      <c r="B68" s="29"/>
      <c r="C68" s="29"/>
      <c r="D68" s="29"/>
      <c r="E68" s="29"/>
      <c r="F68" s="29"/>
      <c r="G68" s="29"/>
      <c r="H68" s="29"/>
      <c r="I68" s="29"/>
      <c r="J68" s="29"/>
      <c r="K68" s="29"/>
      <c r="L68" s="10"/>
      <c r="M68" s="25"/>
      <c r="N68" s="12"/>
      <c r="O68" s="10"/>
      <c r="P68" s="10"/>
      <c r="Q68" s="10"/>
      <c r="R68" s="10"/>
      <c r="S68" s="10"/>
      <c r="T68" s="10"/>
      <c r="U68" s="10"/>
      <c r="V68" s="10"/>
      <c r="W68" s="10"/>
      <c r="X68" s="10"/>
      <c r="Y68" s="10"/>
      <c r="Z68" s="10"/>
      <c r="AA68" s="10"/>
      <c r="AB68" s="10"/>
      <c r="AC68" s="10"/>
      <c r="AD68" s="10"/>
      <c r="AE68" s="10"/>
      <c r="AF68" s="10"/>
    </row>
    <row r="69" spans="1:32">
      <c r="A69" s="181" t="s">
        <v>13</v>
      </c>
      <c r="B69" s="181"/>
      <c r="C69" s="181"/>
      <c r="D69" s="181"/>
      <c r="E69" s="181"/>
      <c r="F69" s="181"/>
      <c r="G69" s="181"/>
      <c r="H69" s="181"/>
      <c r="I69" s="181"/>
      <c r="J69" s="181"/>
      <c r="K69" s="181"/>
      <c r="L69" s="10"/>
      <c r="M69" s="25"/>
      <c r="N69" s="12"/>
      <c r="O69" s="10"/>
      <c r="P69" s="10"/>
      <c r="Q69" s="10"/>
      <c r="R69" s="10"/>
      <c r="S69" s="10"/>
      <c r="T69" s="10"/>
      <c r="U69" s="10"/>
      <c r="V69" s="10"/>
      <c r="W69" s="10"/>
      <c r="X69" s="10"/>
      <c r="Y69" s="10"/>
      <c r="Z69" s="10"/>
      <c r="AA69" s="10"/>
      <c r="AB69" s="10"/>
      <c r="AC69" s="10"/>
      <c r="AD69" s="10"/>
      <c r="AE69" s="10"/>
      <c r="AF69" s="10"/>
    </row>
    <row r="70" spans="1:32" ht="27.75" customHeight="1">
      <c r="A70" s="182" t="s">
        <v>168</v>
      </c>
      <c r="B70" s="182"/>
      <c r="C70" s="182"/>
      <c r="D70" s="182"/>
      <c r="E70" s="182"/>
      <c r="F70" s="182"/>
      <c r="G70" s="182"/>
      <c r="H70" s="182"/>
      <c r="I70" s="182"/>
      <c r="J70" s="182"/>
      <c r="K70" s="182"/>
      <c r="L70" s="10"/>
      <c r="M70" s="25"/>
      <c r="N70" s="12"/>
      <c r="O70" s="10"/>
      <c r="P70" s="10"/>
      <c r="Q70" s="10"/>
      <c r="R70" s="10"/>
      <c r="S70" s="10"/>
      <c r="T70" s="10"/>
      <c r="U70" s="10"/>
      <c r="V70" s="10"/>
      <c r="W70" s="10"/>
      <c r="X70" s="10"/>
      <c r="Y70" s="10"/>
      <c r="Z70" s="10"/>
      <c r="AA70" s="10"/>
      <c r="AB70" s="10"/>
      <c r="AC70" s="10"/>
      <c r="AD70" s="10"/>
      <c r="AE70" s="10"/>
      <c r="AF70" s="10"/>
    </row>
    <row r="71" spans="1:32" ht="12.95" customHeight="1">
      <c r="A71" s="30"/>
      <c r="B71" s="30"/>
      <c r="C71" s="30"/>
      <c r="D71" s="30"/>
      <c r="E71" s="30"/>
      <c r="F71" s="30"/>
      <c r="G71" s="30"/>
      <c r="H71" s="30"/>
      <c r="L71" s="31"/>
      <c r="M71" s="32"/>
      <c r="N71" s="33"/>
      <c r="O71" s="31"/>
      <c r="P71" s="31"/>
      <c r="Q71" s="31"/>
      <c r="R71" s="31"/>
      <c r="S71" s="31"/>
      <c r="T71" s="31"/>
      <c r="U71" s="31"/>
      <c r="V71" s="31"/>
      <c r="W71" s="31"/>
      <c r="X71" s="31"/>
      <c r="Y71" s="31"/>
      <c r="Z71" s="31"/>
      <c r="AA71" s="31"/>
      <c r="AB71" s="31"/>
      <c r="AC71" s="31"/>
      <c r="AD71" s="31"/>
      <c r="AE71" s="31"/>
      <c r="AF71" s="34"/>
    </row>
    <row r="72" spans="1:32">
      <c r="A72" s="181" t="s">
        <v>14</v>
      </c>
      <c r="B72" s="181"/>
      <c r="C72" s="181"/>
      <c r="D72" s="181"/>
      <c r="E72" s="181"/>
      <c r="F72" s="181"/>
      <c r="G72" s="181"/>
      <c r="H72" s="181"/>
      <c r="I72" s="181"/>
      <c r="J72" s="181"/>
      <c r="K72" s="181"/>
      <c r="L72" s="31"/>
      <c r="M72" s="32"/>
      <c r="N72" s="33"/>
      <c r="O72" s="31"/>
      <c r="P72" s="31"/>
      <c r="Q72" s="31"/>
      <c r="R72" s="31"/>
      <c r="S72" s="31"/>
      <c r="T72" s="31"/>
      <c r="U72" s="31"/>
      <c r="V72" s="31"/>
      <c r="W72" s="31"/>
      <c r="X72" s="31"/>
      <c r="Y72" s="31"/>
      <c r="Z72" s="31"/>
      <c r="AA72" s="31"/>
      <c r="AB72" s="31"/>
      <c r="AC72" s="31"/>
      <c r="AD72" s="31"/>
      <c r="AE72" s="31"/>
      <c r="AF72" s="35"/>
    </row>
    <row r="73" spans="1:32" ht="36" customHeight="1">
      <c r="A73" s="16" t="s">
        <v>149</v>
      </c>
      <c r="B73" s="182" t="s">
        <v>536</v>
      </c>
      <c r="C73" s="182"/>
      <c r="D73" s="182"/>
      <c r="E73" s="182"/>
      <c r="F73" s="182"/>
      <c r="G73" s="182"/>
      <c r="H73" s="182"/>
      <c r="I73" s="182"/>
      <c r="J73" s="182"/>
      <c r="K73" s="182"/>
      <c r="L73" s="31"/>
      <c r="M73" s="32"/>
      <c r="N73" s="33"/>
      <c r="O73" s="31"/>
      <c r="P73" s="31"/>
      <c r="Q73" s="31"/>
      <c r="R73" s="31"/>
      <c r="S73" s="31"/>
      <c r="T73" s="31"/>
      <c r="U73" s="31"/>
      <c r="V73" s="31"/>
      <c r="W73" s="31"/>
      <c r="X73" s="31"/>
      <c r="Y73" s="31"/>
      <c r="Z73" s="31"/>
      <c r="AA73" s="31"/>
      <c r="AB73" s="31"/>
      <c r="AC73" s="31"/>
      <c r="AD73" s="31"/>
      <c r="AE73" s="31"/>
      <c r="AF73" s="35"/>
    </row>
    <row r="74" spans="1:32">
      <c r="A74" s="16" t="s">
        <v>150</v>
      </c>
      <c r="B74" s="182" t="s">
        <v>151</v>
      </c>
      <c r="C74" s="182"/>
      <c r="D74" s="182"/>
      <c r="E74" s="182"/>
      <c r="F74" s="182"/>
      <c r="G74" s="182"/>
      <c r="H74" s="182"/>
      <c r="I74" s="182"/>
      <c r="J74" s="182"/>
      <c r="K74" s="182"/>
      <c r="L74" s="31"/>
      <c r="M74" s="32"/>
      <c r="N74" s="33"/>
      <c r="O74" s="31"/>
      <c r="P74" s="31"/>
      <c r="Q74" s="31"/>
      <c r="R74" s="31"/>
      <c r="S74" s="31"/>
      <c r="T74" s="31"/>
      <c r="U74" s="31"/>
      <c r="V74" s="31"/>
      <c r="W74" s="31"/>
      <c r="X74" s="31"/>
      <c r="Y74" s="31"/>
      <c r="Z74" s="31"/>
      <c r="AA74" s="31"/>
      <c r="AB74" s="31"/>
      <c r="AC74" s="31"/>
      <c r="AD74" s="31"/>
      <c r="AE74" s="31"/>
      <c r="AF74" s="35"/>
    </row>
    <row r="75" spans="1:32" ht="39.75" customHeight="1">
      <c r="A75" s="16" t="s">
        <v>152</v>
      </c>
      <c r="B75" s="182" t="s">
        <v>537</v>
      </c>
      <c r="C75" s="182"/>
      <c r="D75" s="182"/>
      <c r="E75" s="182"/>
      <c r="F75" s="182"/>
      <c r="G75" s="182"/>
      <c r="H75" s="182"/>
      <c r="I75" s="182"/>
      <c r="J75" s="182"/>
      <c r="K75" s="182"/>
      <c r="L75" s="8"/>
      <c r="M75" s="32"/>
      <c r="N75" s="33"/>
      <c r="O75" s="31"/>
      <c r="P75" s="31"/>
      <c r="Q75" s="31"/>
      <c r="R75" s="31"/>
      <c r="S75" s="31"/>
      <c r="T75" s="31"/>
      <c r="U75" s="31"/>
      <c r="V75" s="31"/>
      <c r="W75" s="31"/>
      <c r="X75" s="31"/>
      <c r="Y75" s="31"/>
      <c r="Z75" s="31"/>
      <c r="AA75" s="31"/>
      <c r="AB75" s="31"/>
      <c r="AC75" s="31"/>
      <c r="AD75" s="31"/>
      <c r="AE75" s="31"/>
      <c r="AF75" s="35"/>
    </row>
    <row r="76" spans="1:32">
      <c r="A76" s="16" t="s">
        <v>153</v>
      </c>
      <c r="B76" s="16" t="s">
        <v>154</v>
      </c>
      <c r="C76" s="7"/>
      <c r="D76" s="7"/>
      <c r="E76" s="7"/>
      <c r="F76" s="7"/>
      <c r="G76" s="7"/>
      <c r="H76" s="7"/>
      <c r="I76" s="7"/>
      <c r="J76" s="7"/>
      <c r="K76" s="7"/>
      <c r="L76" s="31"/>
      <c r="M76" s="32"/>
      <c r="N76" s="33"/>
      <c r="O76" s="31"/>
      <c r="P76" s="31"/>
      <c r="Q76" s="31"/>
      <c r="R76" s="31"/>
      <c r="S76" s="31"/>
      <c r="T76" s="31"/>
      <c r="U76" s="31"/>
      <c r="V76" s="31"/>
      <c r="W76" s="31"/>
      <c r="X76" s="31"/>
      <c r="Y76" s="31"/>
      <c r="Z76" s="31"/>
      <c r="AA76" s="31"/>
      <c r="AB76" s="31"/>
      <c r="AC76" s="31"/>
      <c r="AD76" s="31"/>
      <c r="AE76" s="31"/>
      <c r="AF76" s="35"/>
    </row>
    <row r="77" spans="1:32" ht="15.75" customHeight="1">
      <c r="A77" s="16"/>
      <c r="B77" s="7" t="s">
        <v>24</v>
      </c>
      <c r="C77" s="184" t="s">
        <v>169</v>
      </c>
      <c r="D77" s="184"/>
      <c r="E77" s="184"/>
      <c r="F77" s="184"/>
      <c r="G77" s="184"/>
      <c r="H77" s="184"/>
      <c r="I77" s="184"/>
      <c r="J77" s="184"/>
      <c r="K77" s="184"/>
      <c r="L77" s="31"/>
      <c r="M77" s="32"/>
      <c r="N77" s="33"/>
      <c r="O77" s="31"/>
      <c r="P77" s="31"/>
      <c r="Q77" s="31"/>
      <c r="R77" s="31"/>
      <c r="S77" s="31"/>
      <c r="T77" s="31"/>
      <c r="U77" s="31"/>
      <c r="V77" s="31"/>
      <c r="W77" s="31"/>
      <c r="X77" s="31"/>
      <c r="Y77" s="31"/>
      <c r="Z77" s="31"/>
      <c r="AA77" s="31"/>
      <c r="AB77" s="31"/>
      <c r="AC77" s="31"/>
      <c r="AD77" s="31"/>
      <c r="AE77" s="31"/>
      <c r="AF77" s="35"/>
    </row>
    <row r="78" spans="1:32">
      <c r="A78" s="16"/>
      <c r="B78" s="7" t="s">
        <v>25</v>
      </c>
      <c r="C78" s="16" t="s">
        <v>155</v>
      </c>
      <c r="D78" s="16"/>
      <c r="E78" s="16"/>
      <c r="F78" s="7"/>
      <c r="G78" s="7"/>
      <c r="H78" s="7"/>
      <c r="I78" s="7"/>
      <c r="J78" s="7"/>
      <c r="K78" s="7"/>
      <c r="L78" s="31"/>
      <c r="M78" s="32"/>
      <c r="N78" s="33"/>
      <c r="O78" s="31"/>
      <c r="P78" s="31"/>
      <c r="Q78" s="31"/>
      <c r="R78" s="31"/>
      <c r="S78" s="31"/>
      <c r="T78" s="31"/>
      <c r="U78" s="31"/>
      <c r="V78" s="31"/>
      <c r="W78" s="31"/>
      <c r="X78" s="31"/>
      <c r="Y78" s="31"/>
      <c r="Z78" s="31"/>
      <c r="AA78" s="31"/>
      <c r="AB78" s="31"/>
      <c r="AC78" s="31"/>
      <c r="AD78" s="31"/>
      <c r="AE78" s="31"/>
      <c r="AF78" s="35"/>
    </row>
    <row r="79" spans="1:32">
      <c r="A79" s="16"/>
      <c r="B79" s="7" t="s">
        <v>26</v>
      </c>
      <c r="C79" s="16" t="s">
        <v>170</v>
      </c>
      <c r="D79" s="16"/>
      <c r="E79" s="16"/>
      <c r="F79" s="7"/>
      <c r="G79" s="7"/>
      <c r="H79" s="7"/>
      <c r="I79" s="7"/>
      <c r="J79" s="7"/>
      <c r="K79" s="7"/>
      <c r="L79" s="31"/>
      <c r="M79" s="32"/>
      <c r="N79" s="33"/>
      <c r="O79" s="31"/>
      <c r="P79" s="31"/>
      <c r="Q79" s="31"/>
      <c r="R79" s="31"/>
      <c r="S79" s="31"/>
      <c r="T79" s="31"/>
      <c r="U79" s="31"/>
      <c r="V79" s="31"/>
      <c r="W79" s="31"/>
      <c r="X79" s="31"/>
      <c r="Y79" s="31"/>
      <c r="Z79" s="31"/>
      <c r="AA79" s="31"/>
      <c r="AB79" s="31"/>
      <c r="AC79" s="31"/>
      <c r="AD79" s="31"/>
      <c r="AE79" s="31"/>
      <c r="AF79" s="35"/>
    </row>
    <row r="80" spans="1:32" ht="27" customHeight="1">
      <c r="A80" s="16"/>
      <c r="B80" s="7" t="s">
        <v>157</v>
      </c>
      <c r="C80" s="182" t="s">
        <v>161</v>
      </c>
      <c r="D80" s="182"/>
      <c r="E80" s="182"/>
      <c r="F80" s="182"/>
      <c r="G80" s="182"/>
      <c r="H80" s="182"/>
      <c r="I80" s="182"/>
      <c r="J80" s="182"/>
      <c r="K80" s="182"/>
      <c r="L80" s="31"/>
      <c r="M80" s="32"/>
      <c r="N80" s="33"/>
      <c r="O80" s="31"/>
      <c r="P80" s="31"/>
      <c r="Q80" s="31"/>
      <c r="R80" s="31"/>
      <c r="S80" s="31"/>
      <c r="T80" s="31"/>
      <c r="U80" s="31"/>
      <c r="V80" s="31"/>
      <c r="W80" s="31"/>
      <c r="X80" s="31"/>
      <c r="Y80" s="31"/>
      <c r="Z80" s="31"/>
      <c r="AA80" s="31"/>
      <c r="AB80" s="31"/>
      <c r="AC80" s="31"/>
      <c r="AD80" s="31"/>
      <c r="AE80" s="31"/>
      <c r="AF80" s="35"/>
    </row>
    <row r="81" spans="1:32">
      <c r="A81" s="16"/>
      <c r="B81" s="7" t="s">
        <v>156</v>
      </c>
      <c r="C81" s="16" t="s">
        <v>171</v>
      </c>
      <c r="D81" s="16"/>
      <c r="E81" s="16"/>
      <c r="F81" s="7"/>
      <c r="G81" s="7"/>
      <c r="H81" s="7"/>
      <c r="I81" s="7"/>
      <c r="J81" s="7"/>
      <c r="K81" s="7"/>
      <c r="L81" s="31"/>
      <c r="M81" s="32"/>
      <c r="N81" s="33"/>
      <c r="O81" s="31"/>
      <c r="P81" s="31"/>
      <c r="Q81" s="31"/>
      <c r="R81" s="31"/>
      <c r="S81" s="31"/>
      <c r="T81" s="31"/>
      <c r="U81" s="31"/>
      <c r="V81" s="31"/>
      <c r="W81" s="31"/>
      <c r="X81" s="31"/>
      <c r="Y81" s="31"/>
      <c r="Z81" s="31"/>
      <c r="AA81" s="31"/>
      <c r="AB81" s="31"/>
      <c r="AC81" s="31"/>
      <c r="AD81" s="31"/>
      <c r="AE81" s="31"/>
      <c r="AF81" s="35"/>
    </row>
    <row r="82" spans="1:32">
      <c r="A82" s="7"/>
      <c r="B82" s="7"/>
      <c r="C82" s="7"/>
      <c r="D82" s="7"/>
      <c r="E82" s="7"/>
      <c r="F82" s="7"/>
      <c r="G82" s="7"/>
      <c r="H82" s="7"/>
      <c r="I82" s="7"/>
      <c r="J82" s="7"/>
      <c r="K82" s="7"/>
      <c r="L82" s="31"/>
      <c r="M82" s="32"/>
      <c r="N82" s="33"/>
      <c r="O82" s="31"/>
      <c r="P82" s="31"/>
      <c r="Q82" s="31"/>
      <c r="R82" s="31"/>
      <c r="S82" s="31"/>
      <c r="T82" s="31"/>
      <c r="U82" s="31"/>
      <c r="V82" s="31"/>
      <c r="W82" s="31"/>
      <c r="X82" s="31"/>
      <c r="Y82" s="31"/>
      <c r="Z82" s="31"/>
      <c r="AA82" s="31"/>
      <c r="AB82" s="31"/>
      <c r="AC82" s="31"/>
      <c r="AD82" s="31"/>
      <c r="AE82" s="31"/>
      <c r="AF82" s="35"/>
    </row>
    <row r="83" spans="1:32">
      <c r="A83" s="181" t="s">
        <v>160</v>
      </c>
      <c r="B83" s="181"/>
      <c r="C83" s="181"/>
      <c r="D83" s="181"/>
      <c r="E83" s="181"/>
      <c r="F83" s="181"/>
      <c r="G83" s="181"/>
      <c r="H83" s="181"/>
      <c r="I83" s="181"/>
      <c r="J83" s="181"/>
      <c r="K83" s="181"/>
      <c r="L83" s="31"/>
      <c r="M83" s="32"/>
      <c r="N83" s="33"/>
      <c r="O83" s="31"/>
      <c r="P83" s="31"/>
      <c r="Q83" s="31"/>
      <c r="R83" s="31"/>
      <c r="S83" s="31"/>
      <c r="T83" s="31"/>
      <c r="U83" s="31"/>
      <c r="V83" s="31"/>
      <c r="W83" s="31"/>
      <c r="X83" s="31"/>
      <c r="Y83" s="31"/>
      <c r="Z83" s="31"/>
      <c r="AA83" s="31"/>
      <c r="AB83" s="31"/>
      <c r="AC83" s="31"/>
      <c r="AD83" s="31"/>
      <c r="AE83" s="31"/>
      <c r="AF83" s="35"/>
    </row>
    <row r="84" spans="1:32">
      <c r="A84" s="16" t="s">
        <v>158</v>
      </c>
      <c r="B84" s="7"/>
      <c r="C84" s="7"/>
      <c r="D84" s="7"/>
      <c r="E84" s="7"/>
      <c r="F84" s="7"/>
      <c r="G84" s="7"/>
      <c r="H84" s="7"/>
      <c r="I84" s="7"/>
      <c r="J84" s="7"/>
      <c r="K84" s="7"/>
      <c r="L84" s="31"/>
      <c r="M84" s="32"/>
      <c r="N84" s="33"/>
      <c r="O84" s="31"/>
      <c r="P84" s="31"/>
      <c r="Q84" s="31"/>
      <c r="R84" s="31"/>
      <c r="S84" s="31"/>
      <c r="T84" s="31"/>
      <c r="U84" s="31"/>
      <c r="V84" s="31"/>
      <c r="W84" s="31"/>
      <c r="X84" s="31"/>
      <c r="Y84" s="31"/>
      <c r="Z84" s="31"/>
      <c r="AA84" s="31"/>
      <c r="AB84" s="31"/>
      <c r="AC84" s="31"/>
      <c r="AD84" s="31"/>
      <c r="AE84" s="31"/>
      <c r="AF84" s="35"/>
    </row>
    <row r="85" spans="1:32">
      <c r="A85" s="7" t="s">
        <v>24</v>
      </c>
      <c r="B85" s="16" t="s">
        <v>172</v>
      </c>
      <c r="C85" s="7"/>
      <c r="D85" s="7"/>
      <c r="E85" s="7"/>
      <c r="F85" s="7"/>
      <c r="G85" s="7"/>
      <c r="H85" s="7"/>
      <c r="I85" s="7"/>
      <c r="J85" s="7"/>
      <c r="K85" s="7"/>
      <c r="L85" s="31"/>
      <c r="M85" s="32"/>
      <c r="N85" s="33"/>
      <c r="O85" s="31"/>
      <c r="P85" s="31"/>
      <c r="Q85" s="31"/>
      <c r="R85" s="31"/>
      <c r="S85" s="31"/>
      <c r="T85" s="31"/>
      <c r="U85" s="31"/>
      <c r="V85" s="31"/>
      <c r="W85" s="31"/>
      <c r="X85" s="31"/>
      <c r="Y85" s="31"/>
      <c r="Z85" s="31"/>
      <c r="AA85" s="31"/>
      <c r="AB85" s="31"/>
      <c r="AC85" s="31"/>
      <c r="AD85" s="31"/>
      <c r="AE85" s="31"/>
      <c r="AF85" s="35"/>
    </row>
    <row r="86" spans="1:32">
      <c r="A86" s="7" t="s">
        <v>25</v>
      </c>
      <c r="B86" s="16" t="s">
        <v>159</v>
      </c>
      <c r="C86" s="7"/>
      <c r="D86" s="7"/>
      <c r="E86" s="7"/>
      <c r="F86" s="7"/>
      <c r="G86" s="7"/>
      <c r="H86" s="7"/>
      <c r="I86" s="7"/>
      <c r="J86" s="7"/>
      <c r="K86" s="7"/>
      <c r="L86" s="31"/>
      <c r="M86" s="32"/>
      <c r="N86" s="33"/>
      <c r="O86" s="31"/>
      <c r="P86" s="31"/>
      <c r="Q86" s="31"/>
      <c r="R86" s="31"/>
      <c r="S86" s="31"/>
      <c r="T86" s="31"/>
      <c r="U86" s="31"/>
      <c r="V86" s="31"/>
      <c r="W86" s="31"/>
      <c r="X86" s="31"/>
      <c r="Y86" s="31"/>
      <c r="Z86" s="31"/>
      <c r="AA86" s="31"/>
      <c r="AB86" s="31"/>
      <c r="AC86" s="31"/>
      <c r="AD86" s="31"/>
      <c r="AE86" s="31"/>
      <c r="AF86" s="35"/>
    </row>
    <row r="87" spans="1:32" ht="30" customHeight="1">
      <c r="A87" s="7" t="s">
        <v>26</v>
      </c>
      <c r="B87" s="182" t="s">
        <v>162</v>
      </c>
      <c r="C87" s="182"/>
      <c r="D87" s="182"/>
      <c r="E87" s="182"/>
      <c r="F87" s="182"/>
      <c r="G87" s="182"/>
      <c r="H87" s="182"/>
      <c r="I87" s="182"/>
      <c r="J87" s="182"/>
      <c r="K87" s="182"/>
      <c r="L87" s="31"/>
      <c r="M87" s="32"/>
      <c r="N87" s="33"/>
      <c r="O87" s="31"/>
      <c r="P87" s="31"/>
      <c r="Q87" s="31"/>
      <c r="R87" s="31"/>
      <c r="S87" s="31"/>
      <c r="T87" s="31"/>
      <c r="U87" s="31"/>
      <c r="V87" s="31"/>
      <c r="W87" s="31"/>
      <c r="X87" s="31"/>
      <c r="Y87" s="31"/>
      <c r="Z87" s="31"/>
      <c r="AA87" s="31"/>
      <c r="AB87" s="31"/>
      <c r="AC87" s="31"/>
      <c r="AD87" s="31"/>
      <c r="AE87" s="31"/>
      <c r="AF87" s="35"/>
    </row>
    <row r="88" spans="1:32" ht="29.25" customHeight="1">
      <c r="A88" s="182" t="s">
        <v>173</v>
      </c>
      <c r="B88" s="182"/>
      <c r="C88" s="182"/>
      <c r="D88" s="182"/>
      <c r="E88" s="182"/>
      <c r="F88" s="182"/>
      <c r="G88" s="182"/>
      <c r="H88" s="182"/>
      <c r="I88" s="182"/>
      <c r="J88" s="182"/>
      <c r="K88" s="182"/>
      <c r="L88" s="31"/>
      <c r="M88" s="32"/>
      <c r="N88" s="33"/>
      <c r="O88" s="31"/>
      <c r="P88" s="31"/>
      <c r="Q88" s="31"/>
      <c r="R88" s="31"/>
      <c r="S88" s="31"/>
      <c r="T88" s="31"/>
      <c r="U88" s="31"/>
      <c r="V88" s="31"/>
      <c r="W88" s="31"/>
      <c r="X88" s="31"/>
      <c r="Y88" s="31"/>
      <c r="Z88" s="31"/>
      <c r="AA88" s="31"/>
      <c r="AB88" s="31"/>
      <c r="AC88" s="31"/>
      <c r="AD88" s="31"/>
      <c r="AE88" s="31"/>
      <c r="AF88" s="35"/>
    </row>
    <row r="89" spans="1:32">
      <c r="A89" s="7"/>
      <c r="B89" s="7"/>
      <c r="C89" s="7"/>
      <c r="D89" s="7"/>
      <c r="E89" s="7"/>
      <c r="F89" s="7"/>
      <c r="G89" s="7"/>
      <c r="H89" s="7"/>
      <c r="I89" s="7"/>
      <c r="J89" s="7"/>
      <c r="K89" s="7"/>
      <c r="L89" s="31"/>
      <c r="M89" s="32"/>
      <c r="N89" s="33"/>
      <c r="O89" s="31"/>
      <c r="P89" s="31"/>
      <c r="Q89" s="31"/>
      <c r="R89" s="31"/>
      <c r="S89" s="31"/>
      <c r="T89" s="31"/>
      <c r="U89" s="31"/>
      <c r="V89" s="31"/>
      <c r="W89" s="31"/>
      <c r="X89" s="31"/>
      <c r="Y89" s="31"/>
      <c r="Z89" s="31"/>
      <c r="AA89" s="31"/>
      <c r="AB89" s="31"/>
      <c r="AC89" s="31"/>
      <c r="AD89" s="31"/>
      <c r="AE89" s="31"/>
      <c r="AF89" s="35"/>
    </row>
    <row r="90" spans="1:32">
      <c r="A90" s="181" t="s">
        <v>163</v>
      </c>
      <c r="B90" s="181"/>
      <c r="C90" s="181"/>
      <c r="D90" s="181"/>
      <c r="E90" s="181"/>
      <c r="F90" s="181"/>
      <c r="G90" s="181"/>
      <c r="H90" s="181"/>
      <c r="I90" s="181"/>
      <c r="J90" s="181"/>
      <c r="K90" s="181"/>
      <c r="L90" s="31"/>
      <c r="M90" s="32"/>
      <c r="N90" s="33"/>
      <c r="O90" s="31"/>
      <c r="P90" s="31"/>
      <c r="Q90" s="31"/>
      <c r="R90" s="31"/>
      <c r="S90" s="31"/>
      <c r="T90" s="31"/>
      <c r="U90" s="31"/>
      <c r="V90" s="31"/>
      <c r="W90" s="31"/>
      <c r="X90" s="31"/>
      <c r="Y90" s="31"/>
      <c r="Z90" s="31"/>
      <c r="AA90" s="31"/>
      <c r="AB90" s="31"/>
      <c r="AC90" s="31"/>
      <c r="AD90" s="31"/>
      <c r="AE90" s="31"/>
      <c r="AF90" s="35"/>
    </row>
    <row r="91" spans="1:32">
      <c r="A91" s="193" t="s">
        <v>174</v>
      </c>
      <c r="B91" s="193"/>
      <c r="C91" s="193"/>
      <c r="D91" s="193"/>
      <c r="E91" s="193"/>
      <c r="F91" s="193"/>
      <c r="G91" s="193"/>
      <c r="H91" s="193"/>
      <c r="I91" s="193"/>
      <c r="J91" s="193"/>
      <c r="K91" s="193"/>
      <c r="L91" s="31"/>
      <c r="M91" s="32"/>
      <c r="N91" s="33"/>
      <c r="O91" s="31"/>
      <c r="P91" s="31"/>
      <c r="Q91" s="31"/>
      <c r="R91" s="31"/>
      <c r="S91" s="31"/>
      <c r="T91" s="31"/>
      <c r="U91" s="31"/>
      <c r="V91" s="31"/>
      <c r="W91" s="31"/>
      <c r="X91" s="31"/>
      <c r="Y91" s="31"/>
      <c r="Z91" s="31"/>
      <c r="AA91" s="31"/>
      <c r="AB91" s="31"/>
      <c r="AC91" s="31"/>
      <c r="AD91" s="31"/>
      <c r="AE91" s="31"/>
      <c r="AF91" s="35"/>
    </row>
    <row r="92" spans="1:32" ht="27" customHeight="1">
      <c r="A92" s="182" t="s">
        <v>600</v>
      </c>
      <c r="B92" s="182"/>
      <c r="C92" s="182"/>
      <c r="D92" s="182"/>
      <c r="E92" s="182"/>
      <c r="F92" s="182"/>
      <c r="G92" s="182"/>
      <c r="H92" s="182"/>
      <c r="I92" s="182"/>
      <c r="J92" s="182"/>
      <c r="K92" s="182"/>
      <c r="L92" s="31"/>
      <c r="M92" s="32"/>
      <c r="N92" s="33"/>
      <c r="O92" s="31"/>
      <c r="P92" s="31"/>
      <c r="Q92" s="31"/>
      <c r="R92" s="31"/>
      <c r="S92" s="31"/>
      <c r="T92" s="31"/>
      <c r="U92" s="31"/>
      <c r="V92" s="31"/>
      <c r="W92" s="31"/>
      <c r="X92" s="31"/>
      <c r="Y92" s="31"/>
      <c r="Z92" s="31"/>
      <c r="AA92" s="31"/>
      <c r="AB92" s="31"/>
      <c r="AC92" s="31"/>
      <c r="AD92" s="31"/>
      <c r="AE92" s="31"/>
      <c r="AF92" s="35"/>
    </row>
    <row r="93" spans="1:32">
      <c r="A93" s="7"/>
      <c r="B93" s="7"/>
      <c r="C93" s="7"/>
      <c r="D93" s="7"/>
      <c r="E93" s="7"/>
      <c r="F93" s="7"/>
      <c r="G93" s="7"/>
      <c r="H93" s="7"/>
      <c r="I93" s="7"/>
      <c r="J93" s="7"/>
      <c r="K93" s="7"/>
      <c r="L93" s="31"/>
      <c r="M93" s="32"/>
      <c r="N93" s="33"/>
      <c r="O93" s="31"/>
      <c r="P93" s="31"/>
      <c r="Q93" s="31"/>
      <c r="R93" s="31"/>
      <c r="S93" s="31"/>
      <c r="T93" s="31"/>
      <c r="U93" s="31"/>
      <c r="V93" s="31"/>
      <c r="W93" s="31"/>
      <c r="X93" s="31"/>
      <c r="Y93" s="31"/>
      <c r="Z93" s="31"/>
      <c r="AA93" s="31"/>
      <c r="AB93" s="31"/>
      <c r="AC93" s="31"/>
      <c r="AD93" s="31"/>
      <c r="AE93" s="31"/>
      <c r="AF93" s="35"/>
    </row>
    <row r="94" spans="1:32">
      <c r="L94" s="36"/>
      <c r="M94" s="37"/>
      <c r="N94" s="38"/>
      <c r="O94" s="36"/>
      <c r="P94" s="36"/>
      <c r="Q94" s="36"/>
      <c r="R94" s="36"/>
      <c r="S94" s="36"/>
      <c r="T94" s="36"/>
      <c r="U94" s="36"/>
      <c r="V94" s="36"/>
      <c r="W94" s="36"/>
      <c r="X94" s="36"/>
      <c r="Y94" s="36"/>
      <c r="Z94" s="36"/>
      <c r="AA94" s="36"/>
      <c r="AB94" s="36"/>
      <c r="AC94" s="36"/>
      <c r="AD94" s="36"/>
      <c r="AE94" s="36"/>
      <c r="AF94" s="36"/>
    </row>
    <row r="95" spans="1:32">
      <c r="H95" s="190" t="s">
        <v>601</v>
      </c>
      <c r="I95" s="190"/>
      <c r="J95" s="190"/>
      <c r="K95" s="190"/>
    </row>
    <row r="96" spans="1:32">
      <c r="H96" s="191" t="str">
        <f>'LAMPIRAN APBK'!C187</f>
        <v>Kampung  Yuwanain, 08 Februari 2023</v>
      </c>
      <c r="I96" s="192"/>
      <c r="J96" s="192"/>
      <c r="K96" s="192"/>
    </row>
    <row r="97" spans="1:14">
      <c r="H97" s="187" t="str">
        <f>'LAMPIRAN APBK'!C190</f>
        <v>KEPALA KAMPUNG YUWANAIN</v>
      </c>
      <c r="I97" s="187"/>
      <c r="J97" s="187"/>
      <c r="K97" s="187"/>
    </row>
    <row r="100" spans="1:14">
      <c r="N100" s="39">
        <v>10807000</v>
      </c>
    </row>
    <row r="103" spans="1:14">
      <c r="H103" s="185" t="str">
        <f>'LAMPIRAN APBK'!C196</f>
        <v>ABDUL GOFAR</v>
      </c>
      <c r="I103" s="185"/>
      <c r="J103" s="185"/>
      <c r="K103" s="185"/>
    </row>
    <row r="104" spans="1:14" ht="15" customHeight="1">
      <c r="H104" s="187"/>
      <c r="I104" s="187"/>
      <c r="J104" s="187"/>
      <c r="K104" s="187"/>
    </row>
    <row r="105" spans="1:14" ht="15" customHeight="1">
      <c r="H105" s="40"/>
      <c r="I105" s="40"/>
      <c r="J105" s="40"/>
      <c r="K105" s="40"/>
    </row>
    <row r="106" spans="1:14">
      <c r="A106" s="186" t="s">
        <v>48</v>
      </c>
      <c r="B106" s="186"/>
      <c r="C106" s="186"/>
      <c r="D106" s="186"/>
      <c r="E106" s="1" t="s">
        <v>28</v>
      </c>
      <c r="F106" s="41" t="s">
        <v>602</v>
      </c>
    </row>
    <row r="107" spans="1:14">
      <c r="A107" s="42" t="s">
        <v>49</v>
      </c>
      <c r="E107" s="1" t="s">
        <v>28</v>
      </c>
      <c r="F107" s="178" t="s">
        <v>675</v>
      </c>
    </row>
    <row r="109" spans="1:14">
      <c r="A109" s="183" t="s">
        <v>603</v>
      </c>
      <c r="B109" s="183"/>
      <c r="C109" s="183"/>
      <c r="D109" s="183"/>
      <c r="E109" s="183"/>
      <c r="F109" s="183"/>
      <c r="G109" s="183"/>
    </row>
    <row r="115" spans="1:7">
      <c r="A115" s="201" t="s">
        <v>604</v>
      </c>
      <c r="B115" s="201"/>
      <c r="C115" s="201"/>
      <c r="D115" s="201"/>
      <c r="E115" s="201"/>
      <c r="F115" s="201"/>
      <c r="G115" s="201"/>
    </row>
    <row r="117" spans="1:7">
      <c r="A117" s="116" t="s">
        <v>663</v>
      </c>
      <c r="B117" s="43"/>
      <c r="C117" s="43"/>
      <c r="D117" s="43"/>
      <c r="E117" s="43"/>
      <c r="F117" s="43"/>
    </row>
  </sheetData>
  <mergeCells count="78">
    <mergeCell ref="A115:G115"/>
    <mergeCell ref="A65:K65"/>
    <mergeCell ref="F19:K19"/>
    <mergeCell ref="E37:K37"/>
    <mergeCell ref="I42:J42"/>
    <mergeCell ref="I44:J44"/>
    <mergeCell ref="I45:J45"/>
    <mergeCell ref="A92:K92"/>
    <mergeCell ref="A90:K90"/>
    <mergeCell ref="B87:K87"/>
    <mergeCell ref="A70:K70"/>
    <mergeCell ref="I47:J47"/>
    <mergeCell ref="A69:K69"/>
    <mergeCell ref="A88:K88"/>
    <mergeCell ref="A32:K32"/>
    <mergeCell ref="F21:K21"/>
    <mergeCell ref="A1:C3"/>
    <mergeCell ref="F16:K16"/>
    <mergeCell ref="F15:K15"/>
    <mergeCell ref="A5:K5"/>
    <mergeCell ref="A6:K6"/>
    <mergeCell ref="A7:K7"/>
    <mergeCell ref="A8:K8"/>
    <mergeCell ref="A9:K9"/>
    <mergeCell ref="D1:K1"/>
    <mergeCell ref="D2:K2"/>
    <mergeCell ref="D3:K3"/>
    <mergeCell ref="A4:K4"/>
    <mergeCell ref="A13:K13"/>
    <mergeCell ref="A11:K11"/>
    <mergeCell ref="F17:K17"/>
    <mergeCell ref="A31:K31"/>
    <mergeCell ref="F29:K29"/>
    <mergeCell ref="F20:K20"/>
    <mergeCell ref="F18:K18"/>
    <mergeCell ref="F22:K22"/>
    <mergeCell ref="F24:K24"/>
    <mergeCell ref="F28:K28"/>
    <mergeCell ref="F27:K27"/>
    <mergeCell ref="F25:K25"/>
    <mergeCell ref="F23:K23"/>
    <mergeCell ref="F26:K26"/>
    <mergeCell ref="A62:K62"/>
    <mergeCell ref="A63:K63"/>
    <mergeCell ref="A59:K59"/>
    <mergeCell ref="I48:J48"/>
    <mergeCell ref="A36:K36"/>
    <mergeCell ref="A40:K40"/>
    <mergeCell ref="C48:H48"/>
    <mergeCell ref="I46:J46"/>
    <mergeCell ref="I50:J50"/>
    <mergeCell ref="A41:K41"/>
    <mergeCell ref="I51:J51"/>
    <mergeCell ref="H97:K97"/>
    <mergeCell ref="A91:K91"/>
    <mergeCell ref="A83:K83"/>
    <mergeCell ref="C77:K77"/>
    <mergeCell ref="A64:K64"/>
    <mergeCell ref="B75:K75"/>
    <mergeCell ref="B73:K73"/>
    <mergeCell ref="A72:K72"/>
    <mergeCell ref="B74:K74"/>
    <mergeCell ref="A33:K33"/>
    <mergeCell ref="A34:K34"/>
    <mergeCell ref="F30:K30"/>
    <mergeCell ref="A109:G109"/>
    <mergeCell ref="A66:K66"/>
    <mergeCell ref="H103:K103"/>
    <mergeCell ref="A106:D106"/>
    <mergeCell ref="A67:K67"/>
    <mergeCell ref="C80:K80"/>
    <mergeCell ref="H104:K104"/>
    <mergeCell ref="I56:J56"/>
    <mergeCell ref="I54:J54"/>
    <mergeCell ref="I55:J55"/>
    <mergeCell ref="H95:K95"/>
    <mergeCell ref="H96:K96"/>
    <mergeCell ref="A60:K60"/>
  </mergeCells>
  <pageMargins left="0.98425196850393704" right="0.78740157480314965" top="1.1811023622047245" bottom="0.78740157480314965" header="0.31496062992125984" footer="0.31496062992125984"/>
  <pageSetup paperSize="5" scale="85" orientation="portrait" r:id="rId1"/>
  <rowBreaks count="2" manualBreakCount="2">
    <brk id="30" max="11" man="1"/>
    <brk id="89" max="11" man="1"/>
  </rowBreaks>
  <ignoredErrors>
    <ignoredError sqref="E26:E30" numberStoredAsText="1"/>
  </ignoredErrors>
  <drawing r:id="rId2"/>
</worksheet>
</file>

<file path=xl/worksheets/sheet2.xml><?xml version="1.0" encoding="utf-8"?>
<worksheet xmlns="http://schemas.openxmlformats.org/spreadsheetml/2006/main" xmlns:r="http://schemas.openxmlformats.org/officeDocument/2006/relationships">
  <sheetPr>
    <tabColor rgb="FFFF0000"/>
  </sheetPr>
  <dimension ref="A1:IV198"/>
  <sheetViews>
    <sheetView tabSelected="1" view="pageBreakPreview" topLeftCell="A157" zoomScale="120" zoomScaleNormal="120" zoomScaleSheetLayoutView="120" workbookViewId="0">
      <selection activeCell="B168" sqref="B168"/>
    </sheetView>
  </sheetViews>
  <sheetFormatPr defaultColWidth="9" defaultRowHeight="15"/>
  <cols>
    <col min="1" max="1" width="10" style="44" customWidth="1"/>
    <col min="2" max="2" width="59.28515625" style="1" customWidth="1"/>
    <col min="3" max="3" width="13.42578125" style="1" customWidth="1"/>
    <col min="4" max="4" width="11.85546875" style="1" customWidth="1"/>
    <col min="5" max="5" width="13.42578125" style="1" customWidth="1"/>
    <col min="6" max="6" width="15.140625" style="1" customWidth="1"/>
    <col min="7" max="7" width="12.42578125" style="1" customWidth="1"/>
    <col min="8" max="8" width="11.85546875" style="1" customWidth="1"/>
    <col min="9" max="256" width="9.140625" style="1" customWidth="1"/>
  </cols>
  <sheetData>
    <row r="1" spans="1:8">
      <c r="A1" s="44" t="s">
        <v>592</v>
      </c>
      <c r="C1" s="45"/>
      <c r="D1" s="46"/>
    </row>
    <row r="2" spans="1:8">
      <c r="A2" s="44" t="s">
        <v>669</v>
      </c>
      <c r="C2" s="45"/>
      <c r="D2" s="45"/>
    </row>
    <row r="3" spans="1:8">
      <c r="A3" s="44" t="s">
        <v>548</v>
      </c>
      <c r="C3" s="45"/>
      <c r="D3" s="45"/>
    </row>
    <row r="4" spans="1:8">
      <c r="A4" s="44" t="s">
        <v>670</v>
      </c>
      <c r="C4" s="45"/>
      <c r="D4" s="45"/>
    </row>
    <row r="5" spans="1:8">
      <c r="C5" s="192"/>
      <c r="D5" s="192"/>
    </row>
    <row r="6" spans="1:8" ht="15.75" customHeight="1">
      <c r="A6" s="205" t="s">
        <v>545</v>
      </c>
      <c r="B6" s="205"/>
      <c r="C6" s="205"/>
      <c r="D6" s="205"/>
    </row>
    <row r="7" spans="1:8" ht="17.25" customHeight="1">
      <c r="A7" s="206" t="s">
        <v>593</v>
      </c>
      <c r="B7" s="206"/>
      <c r="C7" s="206"/>
      <c r="D7" s="206"/>
    </row>
    <row r="8" spans="1:8" ht="15.75">
      <c r="A8" s="204" t="s">
        <v>546</v>
      </c>
      <c r="B8" s="204"/>
      <c r="C8" s="204"/>
      <c r="D8" s="204"/>
    </row>
    <row r="10" spans="1:8" ht="27.75" customHeight="1">
      <c r="A10" s="47" t="s">
        <v>21</v>
      </c>
      <c r="B10" s="47" t="s">
        <v>15</v>
      </c>
      <c r="C10" s="47" t="s">
        <v>22</v>
      </c>
      <c r="D10" s="47" t="s">
        <v>23</v>
      </c>
    </row>
    <row r="11" spans="1:8" ht="5.25" customHeight="1">
      <c r="A11" s="48"/>
      <c r="B11" s="49"/>
      <c r="C11" s="49"/>
      <c r="D11" s="49"/>
    </row>
    <row r="12" spans="1:8" ht="12.95" customHeight="1">
      <c r="A12" s="50">
        <v>4</v>
      </c>
      <c r="B12" s="51" t="s">
        <v>16</v>
      </c>
      <c r="C12" s="52">
        <f>C13</f>
        <v>1425538400</v>
      </c>
      <c r="D12" s="53"/>
    </row>
    <row r="13" spans="1:8" ht="12.95" customHeight="1">
      <c r="A13" s="54" t="s">
        <v>59</v>
      </c>
      <c r="B13" s="55" t="s">
        <v>17</v>
      </c>
      <c r="C13" s="59">
        <f>SUM(C14:C15)</f>
        <v>1425538400</v>
      </c>
      <c r="D13" s="57"/>
      <c r="E13" s="1" t="s">
        <v>558</v>
      </c>
      <c r="F13" s="61">
        <f>C21+C25+C34+C43+C52+C58+C66+C76+C161</f>
        <v>466248400</v>
      </c>
      <c r="G13" s="61">
        <f>C15-F13</f>
        <v>0</v>
      </c>
    </row>
    <row r="14" spans="1:8" ht="12.95" customHeight="1">
      <c r="A14" s="54" t="s">
        <v>60</v>
      </c>
      <c r="B14" s="60" t="s">
        <v>63</v>
      </c>
      <c r="C14" s="59">
        <f>[1]Sheet1!$C$11</f>
        <v>959290000</v>
      </c>
      <c r="D14" s="57"/>
      <c r="E14" s="1" t="s">
        <v>581</v>
      </c>
      <c r="F14" s="61">
        <f>C62+C72+C90+C129+C158+C165</f>
        <v>959290000</v>
      </c>
      <c r="G14" s="61">
        <f>C14-F14</f>
        <v>0</v>
      </c>
    </row>
    <row r="15" spans="1:8" ht="12.95" customHeight="1">
      <c r="A15" s="54" t="s">
        <v>61</v>
      </c>
      <c r="B15" s="60" t="s">
        <v>64</v>
      </c>
      <c r="C15" s="59">
        <f>[1]Sheet1!$D$11</f>
        <v>466248400</v>
      </c>
      <c r="D15" s="57"/>
      <c r="E15" s="61"/>
      <c r="F15" s="61"/>
      <c r="G15" s="61"/>
    </row>
    <row r="16" spans="1:8" ht="12.95" customHeight="1">
      <c r="A16" s="62"/>
      <c r="B16" s="63" t="s">
        <v>18</v>
      </c>
      <c r="C16" s="64">
        <f>C12</f>
        <v>1425538400</v>
      </c>
      <c r="D16" s="65"/>
      <c r="E16" s="1" t="s">
        <v>659</v>
      </c>
      <c r="F16" s="61">
        <f>C14*20%</f>
        <v>191858000</v>
      </c>
      <c r="G16" s="61">
        <f>C119+C121+C122+C159</f>
        <v>225000000</v>
      </c>
      <c r="H16" s="61">
        <f>F16-G16</f>
        <v>-33142000</v>
      </c>
    </row>
    <row r="17" spans="1:6" ht="12.95" customHeight="1">
      <c r="A17" s="50">
        <v>5</v>
      </c>
      <c r="B17" s="51" t="s">
        <v>19</v>
      </c>
      <c r="C17" s="52">
        <f>C170</f>
        <v>1425538400</v>
      </c>
      <c r="D17" s="53"/>
    </row>
    <row r="18" spans="1:6" ht="12.95" customHeight="1">
      <c r="A18" s="66"/>
      <c r="B18" s="55"/>
      <c r="C18" s="59">
        <f>C16-C17</f>
        <v>0</v>
      </c>
      <c r="D18" s="57"/>
      <c r="E18" s="61"/>
    </row>
    <row r="19" spans="1:6" ht="12.95" customHeight="1">
      <c r="A19" s="82">
        <v>1</v>
      </c>
      <c r="B19" s="63" t="s">
        <v>65</v>
      </c>
      <c r="C19" s="64">
        <f>C20+C66+C72+C76</f>
        <v>470026400</v>
      </c>
      <c r="D19" s="67"/>
      <c r="F19" s="68"/>
    </row>
    <row r="20" spans="1:6" ht="12.95" customHeight="1">
      <c r="A20" s="69" t="s">
        <v>141</v>
      </c>
      <c r="B20" s="55" t="s">
        <v>66</v>
      </c>
      <c r="C20" s="59">
        <f>C21+C25+C34+C43+C52+C58+C62</f>
        <v>392124004</v>
      </c>
      <c r="D20" s="57"/>
      <c r="E20" s="61"/>
      <c r="F20" s="61"/>
    </row>
    <row r="21" spans="1:6" ht="12.95" customHeight="1">
      <c r="A21" s="69" t="s">
        <v>101</v>
      </c>
      <c r="B21" s="70" t="s">
        <v>95</v>
      </c>
      <c r="C21" s="59">
        <f>SUM(C22:C23)</f>
        <v>44400000</v>
      </c>
      <c r="D21" s="57"/>
      <c r="E21" s="61"/>
    </row>
    <row r="22" spans="1:6" ht="12.95" customHeight="1">
      <c r="A22" s="54"/>
      <c r="B22" s="71" t="s">
        <v>132</v>
      </c>
      <c r="C22" s="56">
        <v>38400000</v>
      </c>
      <c r="D22" s="57" t="s">
        <v>558</v>
      </c>
      <c r="F22" s="72"/>
    </row>
    <row r="23" spans="1:6" ht="12.95" customHeight="1">
      <c r="A23" s="54"/>
      <c r="B23" s="71" t="s">
        <v>133</v>
      </c>
      <c r="C23" s="56">
        <v>6000000</v>
      </c>
      <c r="D23" s="57" t="s">
        <v>558</v>
      </c>
      <c r="F23" s="73"/>
    </row>
    <row r="24" spans="1:6" ht="12.95" customHeight="1">
      <c r="A24" s="54"/>
      <c r="B24" s="74"/>
      <c r="C24" s="56"/>
      <c r="D24" s="57"/>
    </row>
    <row r="25" spans="1:6" ht="12.95" customHeight="1">
      <c r="A25" s="69" t="s">
        <v>102</v>
      </c>
      <c r="B25" s="70" t="s">
        <v>96</v>
      </c>
      <c r="C25" s="59">
        <f>C26+C30</f>
        <v>143760000</v>
      </c>
      <c r="D25" s="57"/>
    </row>
    <row r="26" spans="1:6" ht="12.95" customHeight="1">
      <c r="A26" s="69" t="s">
        <v>103</v>
      </c>
      <c r="B26" s="75" t="s">
        <v>97</v>
      </c>
      <c r="C26" s="59">
        <f>SUM(C27:C28)</f>
        <v>130560000</v>
      </c>
      <c r="D26" s="57"/>
    </row>
    <row r="27" spans="1:6" ht="12.95" customHeight="1">
      <c r="A27" s="54"/>
      <c r="B27" s="71" t="s">
        <v>134</v>
      </c>
      <c r="C27" s="56">
        <f>2560000*1*12</f>
        <v>30720000</v>
      </c>
      <c r="D27" s="57" t="s">
        <v>558</v>
      </c>
      <c r="F27" s="76"/>
    </row>
    <row r="28" spans="1:6" ht="12.95" customHeight="1">
      <c r="A28" s="54"/>
      <c r="B28" s="71" t="s">
        <v>532</v>
      </c>
      <c r="C28" s="56">
        <f>2080000*4*12</f>
        <v>99840000</v>
      </c>
      <c r="D28" s="57" t="s">
        <v>558</v>
      </c>
      <c r="F28" s="76"/>
    </row>
    <row r="29" spans="1:6" ht="12.95" customHeight="1">
      <c r="A29" s="54"/>
      <c r="B29" s="74"/>
      <c r="C29" s="56"/>
      <c r="D29" s="57"/>
      <c r="F29" s="76"/>
    </row>
    <row r="30" spans="1:6" ht="12.95" customHeight="1">
      <c r="A30" s="69" t="s">
        <v>104</v>
      </c>
      <c r="B30" s="75" t="s">
        <v>98</v>
      </c>
      <c r="C30" s="59">
        <f>SUM(C31:C32)</f>
        <v>13200000</v>
      </c>
      <c r="D30" s="57"/>
    </row>
    <row r="31" spans="1:6" ht="12.95" customHeight="1">
      <c r="A31" s="54"/>
      <c r="B31" s="71" t="s">
        <v>135</v>
      </c>
      <c r="C31" s="56">
        <f>300000*1*12</f>
        <v>3600000</v>
      </c>
      <c r="D31" s="57" t="s">
        <v>558</v>
      </c>
    </row>
    <row r="32" spans="1:6" ht="12.95" customHeight="1">
      <c r="A32" s="54"/>
      <c r="B32" s="71" t="s">
        <v>136</v>
      </c>
      <c r="C32" s="56">
        <f>200000*4*12</f>
        <v>9600000</v>
      </c>
      <c r="D32" s="57" t="s">
        <v>558</v>
      </c>
    </row>
    <row r="33" spans="1:6" ht="12.95" customHeight="1">
      <c r="A33" s="54"/>
      <c r="B33" s="74"/>
      <c r="C33" s="56"/>
      <c r="D33" s="57"/>
      <c r="F33" s="61"/>
    </row>
    <row r="34" spans="1:6" ht="12.95" customHeight="1">
      <c r="A34" s="69" t="s">
        <v>105</v>
      </c>
      <c r="B34" s="70" t="s">
        <v>99</v>
      </c>
      <c r="C34" s="59">
        <f>C35+C39</f>
        <v>27206004</v>
      </c>
      <c r="D34" s="57"/>
      <c r="F34" s="61"/>
    </row>
    <row r="35" spans="1:6" ht="12.95" customHeight="1">
      <c r="A35" s="69"/>
      <c r="B35" s="123" t="s">
        <v>559</v>
      </c>
      <c r="C35" s="59">
        <f>SUM(C36:C38)</f>
        <v>15611904</v>
      </c>
      <c r="D35" s="57"/>
      <c r="F35" s="61"/>
    </row>
    <row r="36" spans="1:6" ht="12.95" customHeight="1">
      <c r="A36" s="54"/>
      <c r="B36" s="77" t="s">
        <v>588</v>
      </c>
      <c r="C36" s="56">
        <f>295680*1*12</f>
        <v>3548160</v>
      </c>
      <c r="D36" s="57" t="s">
        <v>558</v>
      </c>
    </row>
    <row r="37" spans="1:6" ht="12.95" customHeight="1">
      <c r="A37" s="54"/>
      <c r="B37" s="77" t="s">
        <v>590</v>
      </c>
      <c r="C37" s="56">
        <f>236544*1*12</f>
        <v>2838528</v>
      </c>
      <c r="D37" s="57" t="s">
        <v>558</v>
      </c>
    </row>
    <row r="38" spans="1:6" ht="12.95" customHeight="1">
      <c r="A38" s="54"/>
      <c r="B38" s="77" t="s">
        <v>589</v>
      </c>
      <c r="C38" s="56">
        <f>192192*4*12</f>
        <v>9225216</v>
      </c>
      <c r="D38" s="57" t="s">
        <v>558</v>
      </c>
    </row>
    <row r="39" spans="1:6" ht="12.95" customHeight="1">
      <c r="A39" s="54"/>
      <c r="B39" s="124" t="s">
        <v>560</v>
      </c>
      <c r="C39" s="59">
        <f>SUM(C40:C41)</f>
        <v>11594100</v>
      </c>
      <c r="D39" s="57"/>
    </row>
    <row r="40" spans="1:6" ht="12.95" customHeight="1">
      <c r="A40" s="54"/>
      <c r="B40" s="74" t="s">
        <v>605</v>
      </c>
      <c r="C40" s="78">
        <f>193235*1*12</f>
        <v>2318820</v>
      </c>
      <c r="D40" s="57" t="s">
        <v>558</v>
      </c>
    </row>
    <row r="41" spans="1:6" ht="12.95" customHeight="1">
      <c r="A41" s="54"/>
      <c r="B41" s="74" t="s">
        <v>591</v>
      </c>
      <c r="C41" s="78">
        <f>193235*4*12</f>
        <v>9275280</v>
      </c>
      <c r="D41" s="57" t="s">
        <v>558</v>
      </c>
    </row>
    <row r="42" spans="1:6" ht="12.95" customHeight="1">
      <c r="A42" s="54"/>
      <c r="B42" s="74"/>
      <c r="C42" s="56"/>
      <c r="D42" s="57"/>
    </row>
    <row r="43" spans="1:6" ht="12.95" customHeight="1">
      <c r="A43" s="69" t="s">
        <v>111</v>
      </c>
      <c r="B43" s="75" t="s">
        <v>112</v>
      </c>
      <c r="C43" s="59">
        <f>SUM(C44:C50)</f>
        <v>48900000</v>
      </c>
      <c r="D43" s="57"/>
      <c r="F43" s="61"/>
    </row>
    <row r="44" spans="1:6" ht="12.95" customHeight="1">
      <c r="A44" s="54"/>
      <c r="B44" s="71" t="s">
        <v>538</v>
      </c>
      <c r="C44" s="56">
        <v>3000000</v>
      </c>
      <c r="D44" s="57" t="s">
        <v>558</v>
      </c>
    </row>
    <row r="45" spans="1:6" ht="12.95" customHeight="1">
      <c r="A45" s="54"/>
      <c r="B45" s="71" t="s">
        <v>606</v>
      </c>
      <c r="C45" s="56">
        <v>4300000</v>
      </c>
      <c r="D45" s="57" t="s">
        <v>558</v>
      </c>
    </row>
    <row r="46" spans="1:6" ht="12.95" customHeight="1">
      <c r="A46" s="54"/>
      <c r="B46" s="71" t="s">
        <v>561</v>
      </c>
      <c r="C46" s="56">
        <v>15000000</v>
      </c>
      <c r="D46" s="57" t="s">
        <v>558</v>
      </c>
      <c r="E46" s="61"/>
      <c r="F46" s="61"/>
    </row>
    <row r="47" spans="1:6" ht="12.95" customHeight="1">
      <c r="A47" s="54"/>
      <c r="B47" s="71" t="s">
        <v>562</v>
      </c>
      <c r="C47" s="56">
        <v>2000000</v>
      </c>
      <c r="D47" s="57" t="s">
        <v>558</v>
      </c>
      <c r="E47" s="61"/>
      <c r="F47" s="61"/>
    </row>
    <row r="48" spans="1:6" ht="12.95" customHeight="1">
      <c r="A48" s="54"/>
      <c r="B48" s="71" t="s">
        <v>607</v>
      </c>
      <c r="C48" s="56">
        <v>9000000</v>
      </c>
      <c r="D48" s="57" t="s">
        <v>558</v>
      </c>
    </row>
    <row r="49" spans="1:6" ht="12.95" customHeight="1">
      <c r="A49" s="54"/>
      <c r="B49" s="71" t="s">
        <v>666</v>
      </c>
      <c r="C49" s="56">
        <v>6000000</v>
      </c>
      <c r="D49" s="57" t="s">
        <v>558</v>
      </c>
    </row>
    <row r="50" spans="1:6" ht="12.95" customHeight="1">
      <c r="A50" s="54"/>
      <c r="B50" s="71" t="s">
        <v>673</v>
      </c>
      <c r="C50" s="56">
        <v>9600000</v>
      </c>
      <c r="D50" s="57" t="s">
        <v>558</v>
      </c>
    </row>
    <row r="51" spans="1:6" ht="12.95" customHeight="1">
      <c r="A51" s="54"/>
      <c r="B51" s="71"/>
      <c r="C51" s="56"/>
      <c r="D51" s="57"/>
    </row>
    <row r="52" spans="1:6" ht="12.95" customHeight="1">
      <c r="A52" s="69" t="s">
        <v>106</v>
      </c>
      <c r="B52" s="70" t="s">
        <v>115</v>
      </c>
      <c r="C52" s="59">
        <f>SUM(C53:C56)</f>
        <v>94080000</v>
      </c>
      <c r="D52" s="57"/>
    </row>
    <row r="53" spans="1:6" ht="12.95" customHeight="1">
      <c r="A53" s="54"/>
      <c r="B53" s="71" t="s">
        <v>137</v>
      </c>
      <c r="C53" s="56">
        <f>2080000*1*12</f>
        <v>24960000</v>
      </c>
      <c r="D53" s="57" t="s">
        <v>558</v>
      </c>
      <c r="F53" s="79"/>
    </row>
    <row r="54" spans="1:6" ht="12.95" customHeight="1">
      <c r="A54" s="54"/>
      <c r="B54" s="71" t="s">
        <v>138</v>
      </c>
      <c r="C54" s="56">
        <f>1760000*1*12</f>
        <v>21120000</v>
      </c>
      <c r="D54" s="57" t="s">
        <v>558</v>
      </c>
    </row>
    <row r="55" spans="1:6" ht="12.95" customHeight="1">
      <c r="A55" s="54"/>
      <c r="B55" s="71" t="s">
        <v>139</v>
      </c>
      <c r="C55" s="56">
        <f>1440000*1*12</f>
        <v>17280000</v>
      </c>
      <c r="D55" s="57" t="s">
        <v>558</v>
      </c>
      <c r="F55" s="79"/>
    </row>
    <row r="56" spans="1:6" ht="12.95" customHeight="1">
      <c r="A56" s="54"/>
      <c r="B56" s="71" t="s">
        <v>140</v>
      </c>
      <c r="C56" s="56">
        <f>1280000*2*12</f>
        <v>30720000</v>
      </c>
      <c r="D56" s="57" t="s">
        <v>558</v>
      </c>
    </row>
    <row r="57" spans="1:6" ht="12.95" customHeight="1">
      <c r="A57" s="54"/>
      <c r="B57" s="80"/>
      <c r="C57" s="56"/>
      <c r="D57" s="57"/>
    </row>
    <row r="58" spans="1:6" ht="12.95" customHeight="1">
      <c r="A58" s="69" t="s">
        <v>113</v>
      </c>
      <c r="B58" s="75" t="s">
        <v>114</v>
      </c>
      <c r="C58" s="59">
        <f>SUM(C59:C60)</f>
        <v>5000000</v>
      </c>
      <c r="D58" s="57"/>
    </row>
    <row r="59" spans="1:6" ht="12.95" customHeight="1">
      <c r="A59" s="54"/>
      <c r="B59" s="71" t="s">
        <v>538</v>
      </c>
      <c r="C59" s="56">
        <v>1500000</v>
      </c>
      <c r="D59" s="57" t="s">
        <v>558</v>
      </c>
      <c r="F59" s="79"/>
    </row>
    <row r="60" spans="1:6" ht="12.95" customHeight="1">
      <c r="A60" s="54"/>
      <c r="B60" s="71" t="s">
        <v>583</v>
      </c>
      <c r="C60" s="56">
        <v>3500000</v>
      </c>
      <c r="D60" s="57" t="s">
        <v>558</v>
      </c>
    </row>
    <row r="61" spans="1:6" ht="12.95" customHeight="1">
      <c r="A61" s="54"/>
      <c r="B61" s="80"/>
      <c r="C61" s="56"/>
      <c r="D61" s="57"/>
    </row>
    <row r="62" spans="1:6" ht="12.95" customHeight="1">
      <c r="A62" s="69" t="s">
        <v>572</v>
      </c>
      <c r="B62" s="123" t="s">
        <v>575</v>
      </c>
      <c r="C62" s="59">
        <f>SUM(C63:C64)</f>
        <v>28778000</v>
      </c>
      <c r="D62" s="57"/>
      <c r="E62" s="61">
        <f>C14*3%</f>
        <v>28778700</v>
      </c>
      <c r="F62" s="129">
        <f>(C62/C14)*100%</f>
        <v>2.9999270293654682E-2</v>
      </c>
    </row>
    <row r="63" spans="1:6" ht="12.95" customHeight="1">
      <c r="A63" s="54"/>
      <c r="B63" s="71" t="s">
        <v>573</v>
      </c>
      <c r="C63" s="56">
        <v>10000000</v>
      </c>
      <c r="D63" s="57" t="s">
        <v>564</v>
      </c>
      <c r="E63" s="61">
        <f>E62-C62</f>
        <v>700</v>
      </c>
      <c r="F63" s="79"/>
    </row>
    <row r="64" spans="1:6" ht="14.25" customHeight="1">
      <c r="A64" s="54"/>
      <c r="B64" s="71" t="s">
        <v>574</v>
      </c>
      <c r="C64" s="56">
        <v>18778000</v>
      </c>
      <c r="D64" s="57" t="s">
        <v>564</v>
      </c>
    </row>
    <row r="65" spans="1:256" ht="12.95" customHeight="1">
      <c r="A65" s="69"/>
      <c r="B65" s="70"/>
      <c r="C65" s="59"/>
      <c r="D65" s="57"/>
    </row>
    <row r="66" spans="1:256">
      <c r="A66" s="69" t="s">
        <v>608</v>
      </c>
      <c r="B66" s="55" t="str">
        <f>Sheet5!D15</f>
        <v>Sub Bidang Sarana dan Prasarana Pemerintahan Desa</v>
      </c>
      <c r="C66" s="83">
        <f>C67+C69</f>
        <v>28400000</v>
      </c>
      <c r="D66" s="57"/>
    </row>
    <row r="67" spans="1:256" s="163" customFormat="1">
      <c r="A67" s="159" t="s">
        <v>611</v>
      </c>
      <c r="B67" s="160" t="str">
        <f>Sheet5!D16</f>
        <v>Penyediaan sarana (aset tetap) perkantoran/pemerintahan</v>
      </c>
      <c r="C67" s="161">
        <f>C68</f>
        <v>11000000</v>
      </c>
      <c r="D67" s="162"/>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c r="CP67" s="5"/>
      <c r="CQ67" s="5"/>
      <c r="CR67" s="5"/>
      <c r="CS67" s="5"/>
      <c r="CT67" s="5"/>
      <c r="CU67" s="5"/>
      <c r="CV67" s="5"/>
      <c r="CW67" s="5"/>
      <c r="CX67" s="5"/>
      <c r="CY67" s="5"/>
      <c r="CZ67" s="5"/>
      <c r="DA67" s="5"/>
      <c r="DB67" s="5"/>
      <c r="DC67" s="5"/>
      <c r="DD67" s="5"/>
      <c r="DE67" s="5"/>
      <c r="DF67" s="5"/>
      <c r="DG67" s="5"/>
      <c r="DH67" s="5"/>
      <c r="DI67" s="5"/>
      <c r="DJ67" s="5"/>
      <c r="DK67" s="5"/>
      <c r="DL67" s="5"/>
      <c r="DM67" s="5"/>
      <c r="DN67" s="5"/>
      <c r="DO67" s="5"/>
      <c r="DP67" s="5"/>
      <c r="DQ67" s="5"/>
      <c r="DR67" s="5"/>
      <c r="DS67" s="5"/>
      <c r="DT67" s="5"/>
      <c r="DU67" s="5"/>
      <c r="DV67" s="5"/>
      <c r="DW67" s="5"/>
      <c r="DX67" s="5"/>
      <c r="DY67" s="5"/>
      <c r="DZ67" s="5"/>
      <c r="EA67" s="5"/>
      <c r="EB67" s="5"/>
      <c r="EC67" s="5"/>
      <c r="ED67" s="5"/>
      <c r="EE67" s="5"/>
      <c r="EF67" s="5"/>
      <c r="EG67" s="5"/>
      <c r="EH67" s="5"/>
      <c r="EI67" s="5"/>
      <c r="EJ67" s="5"/>
      <c r="EK67" s="5"/>
      <c r="EL67" s="5"/>
      <c r="EM67" s="5"/>
      <c r="EN67" s="5"/>
      <c r="EO67" s="5"/>
      <c r="EP67" s="5"/>
      <c r="EQ67" s="5"/>
      <c r="ER67" s="5"/>
      <c r="ES67" s="5"/>
      <c r="ET67" s="5"/>
      <c r="EU67" s="5"/>
      <c r="EV67" s="5"/>
      <c r="EW67" s="5"/>
      <c r="EX67" s="5"/>
      <c r="EY67" s="5"/>
      <c r="EZ67" s="5"/>
      <c r="FA67" s="5"/>
      <c r="FB67" s="5"/>
      <c r="FC67" s="5"/>
      <c r="FD67" s="5"/>
      <c r="FE67" s="5"/>
      <c r="FF67" s="5"/>
      <c r="FG67" s="5"/>
      <c r="FH67" s="5"/>
      <c r="FI67" s="5"/>
      <c r="FJ67" s="5"/>
      <c r="FK67" s="5"/>
      <c r="FL67" s="5"/>
      <c r="FM67" s="5"/>
      <c r="FN67" s="5"/>
      <c r="FO67" s="5"/>
      <c r="FP67" s="5"/>
      <c r="FQ67" s="5"/>
      <c r="FR67" s="5"/>
      <c r="FS67" s="5"/>
      <c r="FT67" s="5"/>
      <c r="FU67" s="5"/>
      <c r="FV67" s="5"/>
      <c r="FW67" s="5"/>
      <c r="FX67" s="5"/>
      <c r="FY67" s="5"/>
      <c r="FZ67" s="5"/>
      <c r="GA67" s="5"/>
      <c r="GB67" s="5"/>
      <c r="GC67" s="5"/>
      <c r="GD67" s="5"/>
      <c r="GE67" s="5"/>
      <c r="GF67" s="5"/>
      <c r="GG67" s="5"/>
      <c r="GH67" s="5"/>
      <c r="GI67" s="5"/>
      <c r="GJ67" s="5"/>
      <c r="GK67" s="5"/>
      <c r="GL67" s="5"/>
      <c r="GM67" s="5"/>
      <c r="GN67" s="5"/>
      <c r="GO67" s="5"/>
      <c r="GP67" s="5"/>
      <c r="GQ67" s="5"/>
      <c r="GR67" s="5"/>
      <c r="GS67" s="5"/>
      <c r="GT67" s="5"/>
      <c r="GU67" s="5"/>
      <c r="GV67" s="5"/>
      <c r="GW67" s="5"/>
      <c r="GX67" s="5"/>
      <c r="GY67" s="5"/>
      <c r="GZ67" s="5"/>
      <c r="HA67" s="5"/>
      <c r="HB67" s="5"/>
      <c r="HC67" s="5"/>
      <c r="HD67" s="5"/>
      <c r="HE67" s="5"/>
      <c r="HF67" s="5"/>
      <c r="HG67" s="5"/>
      <c r="HH67" s="5"/>
      <c r="HI67" s="5"/>
      <c r="HJ67" s="5"/>
      <c r="HK67" s="5"/>
      <c r="HL67" s="5"/>
      <c r="HM67" s="5"/>
      <c r="HN67" s="5"/>
      <c r="HO67" s="5"/>
      <c r="HP67" s="5"/>
      <c r="HQ67" s="5"/>
      <c r="HR67" s="5"/>
      <c r="HS67" s="5"/>
      <c r="HT67" s="5"/>
      <c r="HU67" s="5"/>
      <c r="HV67" s="5"/>
      <c r="HW67" s="5"/>
      <c r="HX67" s="5"/>
      <c r="HY67" s="5"/>
      <c r="HZ67" s="5"/>
      <c r="IA67" s="5"/>
      <c r="IB67" s="5"/>
      <c r="IC67" s="5"/>
      <c r="ID67" s="5"/>
      <c r="IE67" s="5"/>
      <c r="IF67" s="5"/>
      <c r="IG67" s="5"/>
      <c r="IH67" s="5"/>
      <c r="II67" s="5"/>
      <c r="IJ67" s="5"/>
      <c r="IK67" s="5"/>
      <c r="IL67" s="5"/>
      <c r="IM67" s="5"/>
      <c r="IN67" s="5"/>
      <c r="IO67" s="5"/>
      <c r="IP67" s="5"/>
      <c r="IQ67" s="5"/>
      <c r="IR67" s="5"/>
      <c r="IS67" s="5"/>
      <c r="IT67" s="5"/>
      <c r="IU67" s="5"/>
      <c r="IV67" s="5"/>
    </row>
    <row r="68" spans="1:256">
      <c r="A68" s="54"/>
      <c r="B68" s="58" t="s">
        <v>612</v>
      </c>
      <c r="C68" s="56">
        <v>11000000</v>
      </c>
      <c r="D68" s="57" t="s">
        <v>558</v>
      </c>
    </row>
    <row r="69" spans="1:256" s="163" customFormat="1">
      <c r="A69" s="159" t="s">
        <v>609</v>
      </c>
      <c r="B69" s="160" t="str">
        <f>Sheet5!D17</f>
        <v>Pemeliharaan Gedung/Prasarana Kantor Desa</v>
      </c>
      <c r="C69" s="161">
        <f>C70</f>
        <v>17400000</v>
      </c>
      <c r="D69" s="162"/>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5"/>
      <c r="EB69" s="5"/>
      <c r="EC69" s="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FF69" s="5"/>
      <c r="FG69" s="5"/>
      <c r="FH69" s="5"/>
      <c r="FI69" s="5"/>
      <c r="FJ69" s="5"/>
      <c r="FK69" s="5"/>
      <c r="FL69" s="5"/>
      <c r="FM69" s="5"/>
      <c r="FN69" s="5"/>
      <c r="FO69" s="5"/>
      <c r="FP69" s="5"/>
      <c r="FQ69" s="5"/>
      <c r="FR69" s="5"/>
      <c r="FS69" s="5"/>
      <c r="FT69" s="5"/>
      <c r="FU69" s="5"/>
      <c r="FV69" s="5"/>
      <c r="FW69" s="5"/>
      <c r="FX69" s="5"/>
      <c r="FY69" s="5"/>
      <c r="FZ69" s="5"/>
      <c r="GA69" s="5"/>
      <c r="GB69" s="5"/>
      <c r="GC69" s="5"/>
      <c r="GD69" s="5"/>
      <c r="GE69" s="5"/>
      <c r="GF69" s="5"/>
      <c r="GG69" s="5"/>
      <c r="GH69" s="5"/>
      <c r="GI69" s="5"/>
      <c r="GJ69" s="5"/>
      <c r="GK69" s="5"/>
      <c r="GL69" s="5"/>
      <c r="GM69" s="5"/>
      <c r="GN69" s="5"/>
      <c r="GO69" s="5"/>
      <c r="GP69" s="5"/>
      <c r="GQ69" s="5"/>
      <c r="GR69" s="5"/>
      <c r="GS69" s="5"/>
      <c r="GT69" s="5"/>
      <c r="GU69" s="5"/>
      <c r="GV69" s="5"/>
      <c r="GW69" s="5"/>
      <c r="GX69" s="5"/>
      <c r="GY69" s="5"/>
      <c r="GZ69" s="5"/>
      <c r="HA69" s="5"/>
      <c r="HB69" s="5"/>
      <c r="HC69" s="5"/>
      <c r="HD69" s="5"/>
      <c r="HE69" s="5"/>
      <c r="HF69" s="5"/>
      <c r="HG69" s="5"/>
      <c r="HH69" s="5"/>
      <c r="HI69" s="5"/>
      <c r="HJ69" s="5"/>
      <c r="HK69" s="5"/>
      <c r="HL69" s="5"/>
      <c r="HM69" s="5"/>
      <c r="HN69" s="5"/>
      <c r="HO69" s="5"/>
      <c r="HP69" s="5"/>
      <c r="HQ69" s="5"/>
      <c r="HR69" s="5"/>
      <c r="HS69" s="5"/>
      <c r="HT69" s="5"/>
      <c r="HU69" s="5"/>
      <c r="HV69" s="5"/>
      <c r="HW69" s="5"/>
      <c r="HX69" s="5"/>
      <c r="HY69" s="5"/>
      <c r="HZ69" s="5"/>
      <c r="IA69" s="5"/>
      <c r="IB69" s="5"/>
      <c r="IC69" s="5"/>
      <c r="ID69" s="5"/>
      <c r="IE69" s="5"/>
      <c r="IF69" s="5"/>
      <c r="IG69" s="5"/>
      <c r="IH69" s="5"/>
      <c r="II69" s="5"/>
      <c r="IJ69" s="5"/>
      <c r="IK69" s="5"/>
      <c r="IL69" s="5"/>
      <c r="IM69" s="5"/>
      <c r="IN69" s="5"/>
      <c r="IO69" s="5"/>
      <c r="IP69" s="5"/>
      <c r="IQ69" s="5"/>
      <c r="IR69" s="5"/>
      <c r="IS69" s="5"/>
      <c r="IT69" s="5"/>
      <c r="IU69" s="5"/>
      <c r="IV69" s="5"/>
    </row>
    <row r="70" spans="1:256">
      <c r="A70" s="54"/>
      <c r="B70" s="58" t="s">
        <v>610</v>
      </c>
      <c r="C70" s="56">
        <v>17400000</v>
      </c>
      <c r="D70" s="57" t="s">
        <v>558</v>
      </c>
    </row>
    <row r="71" spans="1:256" ht="12.95" customHeight="1">
      <c r="A71" s="69"/>
      <c r="B71" s="70"/>
      <c r="C71" s="59"/>
      <c r="D71" s="57"/>
    </row>
    <row r="72" spans="1:256" ht="25.5">
      <c r="A72" s="69" t="s">
        <v>142</v>
      </c>
      <c r="B72" s="55" t="s">
        <v>116</v>
      </c>
      <c r="C72" s="83">
        <f>C73</f>
        <v>2000000</v>
      </c>
      <c r="D72" s="57"/>
    </row>
    <row r="73" spans="1:256" s="127" customFormat="1" ht="25.5">
      <c r="A73" s="69" t="s">
        <v>123</v>
      </c>
      <c r="B73" s="125" t="s">
        <v>109</v>
      </c>
      <c r="C73" s="83">
        <f>C74</f>
        <v>2000000</v>
      </c>
      <c r="D73" s="126"/>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row>
    <row r="74" spans="1:256">
      <c r="A74" s="54"/>
      <c r="B74" s="58" t="s">
        <v>563</v>
      </c>
      <c r="C74" s="56">
        <v>2000000</v>
      </c>
      <c r="D74" s="57" t="s">
        <v>564</v>
      </c>
    </row>
    <row r="75" spans="1:256" ht="12.95" customHeight="1">
      <c r="A75" s="81"/>
      <c r="B75" s="60"/>
      <c r="C75" s="56"/>
      <c r="D75" s="57"/>
    </row>
    <row r="76" spans="1:256" ht="25.5">
      <c r="A76" s="69" t="s">
        <v>143</v>
      </c>
      <c r="B76" s="55" t="s">
        <v>117</v>
      </c>
      <c r="C76" s="83">
        <f>C77+C79+C81+C83+C85+C87</f>
        <v>47502396</v>
      </c>
      <c r="D76" s="48"/>
      <c r="E76" s="61"/>
    </row>
    <row r="77" spans="1:256" s="127" customFormat="1" ht="38.25">
      <c r="A77" s="69" t="s">
        <v>124</v>
      </c>
      <c r="B77" s="125" t="s">
        <v>118</v>
      </c>
      <c r="C77" s="83">
        <f>C78</f>
        <v>10000000</v>
      </c>
      <c r="D77" s="128"/>
      <c r="E77" s="14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c r="DY77" s="5"/>
      <c r="DZ77" s="5"/>
      <c r="EA77" s="5"/>
      <c r="EB77" s="5"/>
      <c r="EC77" s="5"/>
      <c r="ED77" s="5"/>
      <c r="EE77" s="5"/>
      <c r="EF77" s="5"/>
      <c r="EG77" s="5"/>
      <c r="EH77" s="5"/>
      <c r="EI77" s="5"/>
      <c r="EJ77" s="5"/>
      <c r="EK77" s="5"/>
      <c r="EL77" s="5"/>
      <c r="EM77" s="5"/>
      <c r="EN77" s="5"/>
      <c r="EO77" s="5"/>
      <c r="EP77" s="5"/>
      <c r="EQ77" s="5"/>
      <c r="ER77" s="5"/>
      <c r="ES77" s="5"/>
      <c r="ET77" s="5"/>
      <c r="EU77" s="5"/>
      <c r="EV77" s="5"/>
      <c r="EW77" s="5"/>
      <c r="EX77" s="5"/>
      <c r="EY77" s="5"/>
      <c r="EZ77" s="5"/>
      <c r="FA77" s="5"/>
      <c r="FB77" s="5"/>
      <c r="FC77" s="5"/>
      <c r="FD77" s="5"/>
      <c r="FE77" s="5"/>
      <c r="FF77" s="5"/>
      <c r="FG77" s="5"/>
      <c r="FH77" s="5"/>
      <c r="FI77" s="5"/>
      <c r="FJ77" s="5"/>
      <c r="FK77" s="5"/>
      <c r="FL77" s="5"/>
      <c r="FM77" s="5"/>
      <c r="FN77" s="5"/>
      <c r="FO77" s="5"/>
      <c r="FP77" s="5"/>
      <c r="FQ77" s="5"/>
      <c r="FR77" s="5"/>
      <c r="FS77" s="5"/>
      <c r="FT77" s="5"/>
      <c r="FU77" s="5"/>
      <c r="FV77" s="5"/>
      <c r="FW77" s="5"/>
      <c r="FX77" s="5"/>
      <c r="FY77" s="5"/>
      <c r="FZ77" s="5"/>
      <c r="GA77" s="5"/>
      <c r="GB77" s="5"/>
      <c r="GC77" s="5"/>
      <c r="GD77" s="5"/>
      <c r="GE77" s="5"/>
      <c r="GF77" s="5"/>
      <c r="GG77" s="5"/>
      <c r="GH77" s="5"/>
      <c r="GI77" s="5"/>
      <c r="GJ77" s="5"/>
      <c r="GK77" s="5"/>
      <c r="GL77" s="5"/>
      <c r="GM77" s="5"/>
      <c r="GN77" s="5"/>
      <c r="GO77" s="5"/>
      <c r="GP77" s="5"/>
      <c r="GQ77" s="5"/>
      <c r="GR77" s="5"/>
      <c r="GS77" s="5"/>
      <c r="GT77" s="5"/>
      <c r="GU77" s="5"/>
      <c r="GV77" s="5"/>
      <c r="GW77" s="5"/>
      <c r="GX77" s="5"/>
      <c r="GY77" s="5"/>
      <c r="GZ77" s="5"/>
      <c r="HA77" s="5"/>
      <c r="HB77" s="5"/>
      <c r="HC77" s="5"/>
      <c r="HD77" s="5"/>
      <c r="HE77" s="5"/>
      <c r="HF77" s="5"/>
      <c r="HG77" s="5"/>
      <c r="HH77" s="5"/>
      <c r="HI77" s="5"/>
      <c r="HJ77" s="5"/>
      <c r="HK77" s="5"/>
      <c r="HL77" s="5"/>
      <c r="HM77" s="5"/>
      <c r="HN77" s="5"/>
      <c r="HO77" s="5"/>
      <c r="HP77" s="5"/>
      <c r="HQ77" s="5"/>
      <c r="HR77" s="5"/>
      <c r="HS77" s="5"/>
      <c r="HT77" s="5"/>
      <c r="HU77" s="5"/>
      <c r="HV77" s="5"/>
      <c r="HW77" s="5"/>
      <c r="HX77" s="5"/>
      <c r="HY77" s="5"/>
      <c r="HZ77" s="5"/>
      <c r="IA77" s="5"/>
      <c r="IB77" s="5"/>
      <c r="IC77" s="5"/>
      <c r="ID77" s="5"/>
      <c r="IE77" s="5"/>
      <c r="IF77" s="5"/>
      <c r="IG77" s="5"/>
      <c r="IH77" s="5"/>
      <c r="II77" s="5"/>
      <c r="IJ77" s="5"/>
      <c r="IK77" s="5"/>
      <c r="IL77" s="5"/>
      <c r="IM77" s="5"/>
      <c r="IN77" s="5"/>
      <c r="IO77" s="5"/>
      <c r="IP77" s="5"/>
      <c r="IQ77" s="5"/>
      <c r="IR77" s="5"/>
      <c r="IS77" s="5"/>
      <c r="IT77" s="5"/>
      <c r="IU77" s="5"/>
      <c r="IV77" s="5"/>
    </row>
    <row r="78" spans="1:256">
      <c r="A78" s="54"/>
      <c r="B78" s="58" t="s">
        <v>565</v>
      </c>
      <c r="C78" s="86">
        <v>10000000</v>
      </c>
      <c r="D78" s="48" t="s">
        <v>558</v>
      </c>
    </row>
    <row r="79" spans="1:256" s="127" customFormat="1" ht="15" customHeight="1">
      <c r="A79" s="69" t="s">
        <v>569</v>
      </c>
      <c r="B79" s="125" t="s">
        <v>119</v>
      </c>
      <c r="C79" s="83">
        <f>SUM(C80:C80)</f>
        <v>6000000</v>
      </c>
      <c r="D79" s="128"/>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FF79" s="5"/>
      <c r="FG79" s="5"/>
      <c r="FH79" s="5"/>
      <c r="FI79" s="5"/>
      <c r="FJ79" s="5"/>
      <c r="FK79" s="5"/>
      <c r="FL79" s="5"/>
      <c r="FM79" s="5"/>
      <c r="FN79" s="5"/>
      <c r="FO79" s="5"/>
      <c r="FP79" s="5"/>
      <c r="FQ79" s="5"/>
      <c r="FR79" s="5"/>
      <c r="FS79" s="5"/>
      <c r="FT79" s="5"/>
      <c r="FU79" s="5"/>
      <c r="FV79" s="5"/>
      <c r="FW79" s="5"/>
      <c r="FX79" s="5"/>
      <c r="FY79" s="5"/>
      <c r="FZ79" s="5"/>
      <c r="GA79" s="5"/>
      <c r="GB79" s="5"/>
      <c r="GC79" s="5"/>
      <c r="GD79" s="5"/>
      <c r="GE79" s="5"/>
      <c r="GF79" s="5"/>
      <c r="GG79" s="5"/>
      <c r="GH79" s="5"/>
      <c r="GI79" s="5"/>
      <c r="GJ79" s="5"/>
      <c r="GK79" s="5"/>
      <c r="GL79" s="5"/>
      <c r="GM79" s="5"/>
      <c r="GN79" s="5"/>
      <c r="GO79" s="5"/>
      <c r="GP79" s="5"/>
      <c r="GQ79" s="5"/>
      <c r="GR79" s="5"/>
      <c r="GS79" s="5"/>
      <c r="GT79" s="5"/>
      <c r="GU79" s="5"/>
      <c r="GV79" s="5"/>
      <c r="GW79" s="5"/>
      <c r="GX79" s="5"/>
      <c r="GY79" s="5"/>
      <c r="GZ79" s="5"/>
      <c r="HA79" s="5"/>
      <c r="HB79" s="5"/>
      <c r="HC79" s="5"/>
      <c r="HD79" s="5"/>
      <c r="HE79" s="5"/>
      <c r="HF79" s="5"/>
      <c r="HG79" s="5"/>
      <c r="HH79" s="5"/>
      <c r="HI79" s="5"/>
      <c r="HJ79" s="5"/>
      <c r="HK79" s="5"/>
      <c r="HL79" s="5"/>
      <c r="HM79" s="5"/>
      <c r="HN79" s="5"/>
      <c r="HO79" s="5"/>
      <c r="HP79" s="5"/>
      <c r="HQ79" s="5"/>
      <c r="HR79" s="5"/>
      <c r="HS79" s="5"/>
      <c r="HT79" s="5"/>
      <c r="HU79" s="5"/>
      <c r="HV79" s="5"/>
      <c r="HW79" s="5"/>
      <c r="HX79" s="5"/>
      <c r="HY79" s="5"/>
      <c r="HZ79" s="5"/>
      <c r="IA79" s="5"/>
      <c r="IB79" s="5"/>
      <c r="IC79" s="5"/>
      <c r="ID79" s="5"/>
      <c r="IE79" s="5"/>
      <c r="IF79" s="5"/>
      <c r="IG79" s="5"/>
      <c r="IH79" s="5"/>
      <c r="II79" s="5"/>
      <c r="IJ79" s="5"/>
      <c r="IK79" s="5"/>
      <c r="IL79" s="5"/>
      <c r="IM79" s="5"/>
      <c r="IN79" s="5"/>
      <c r="IO79" s="5"/>
      <c r="IP79" s="5"/>
      <c r="IQ79" s="5"/>
      <c r="IR79" s="5"/>
      <c r="IS79" s="5"/>
      <c r="IT79" s="5"/>
      <c r="IU79" s="5"/>
      <c r="IV79" s="5"/>
    </row>
    <row r="80" spans="1:256" ht="15" customHeight="1">
      <c r="A80" s="54"/>
      <c r="B80" s="58" t="s">
        <v>613</v>
      </c>
      <c r="C80" s="86">
        <v>6000000</v>
      </c>
      <c r="D80" s="48" t="s">
        <v>558</v>
      </c>
    </row>
    <row r="81" spans="1:256" s="127" customFormat="1" ht="25.5">
      <c r="A81" s="69" t="s">
        <v>570</v>
      </c>
      <c r="B81" s="125" t="s">
        <v>120</v>
      </c>
      <c r="C81" s="83">
        <f>SUM(C82:C82)</f>
        <v>2000000</v>
      </c>
      <c r="D81" s="128"/>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5"/>
      <c r="EU81" s="5"/>
      <c r="EV81" s="5"/>
      <c r="EW81" s="5"/>
      <c r="EX81" s="5"/>
      <c r="EY81" s="5"/>
      <c r="EZ81" s="5"/>
      <c r="FA81" s="5"/>
      <c r="FB81" s="5"/>
      <c r="FC81" s="5"/>
      <c r="FD81" s="5"/>
      <c r="FE81" s="5"/>
      <c r="FF81" s="5"/>
      <c r="FG81" s="5"/>
      <c r="FH81" s="5"/>
      <c r="FI81" s="5"/>
      <c r="FJ81" s="5"/>
      <c r="FK81" s="5"/>
      <c r="FL81" s="5"/>
      <c r="FM81" s="5"/>
      <c r="FN81" s="5"/>
      <c r="FO81" s="5"/>
      <c r="FP81" s="5"/>
      <c r="FQ81" s="5"/>
      <c r="FR81" s="5"/>
      <c r="FS81" s="5"/>
      <c r="FT81" s="5"/>
      <c r="FU81" s="5"/>
      <c r="FV81" s="5"/>
      <c r="FW81" s="5"/>
      <c r="FX81" s="5"/>
      <c r="FY81" s="5"/>
      <c r="FZ81" s="5"/>
      <c r="GA81" s="5"/>
      <c r="GB81" s="5"/>
      <c r="GC81" s="5"/>
      <c r="GD81" s="5"/>
      <c r="GE81" s="5"/>
      <c r="GF81" s="5"/>
      <c r="GG81" s="5"/>
      <c r="GH81" s="5"/>
      <c r="GI81" s="5"/>
      <c r="GJ81" s="5"/>
      <c r="GK81" s="5"/>
      <c r="GL81" s="5"/>
      <c r="GM81" s="5"/>
      <c r="GN81" s="5"/>
      <c r="GO81" s="5"/>
      <c r="GP81" s="5"/>
      <c r="GQ81" s="5"/>
      <c r="GR81" s="5"/>
      <c r="GS81" s="5"/>
      <c r="GT81" s="5"/>
      <c r="GU81" s="5"/>
      <c r="GV81" s="5"/>
      <c r="GW81" s="5"/>
      <c r="GX81" s="5"/>
      <c r="GY81" s="5"/>
      <c r="GZ81" s="5"/>
      <c r="HA81" s="5"/>
      <c r="HB81" s="5"/>
      <c r="HC81" s="5"/>
      <c r="HD81" s="5"/>
      <c r="HE81" s="5"/>
      <c r="HF81" s="5"/>
      <c r="HG81" s="5"/>
      <c r="HH81" s="5"/>
      <c r="HI81" s="5"/>
      <c r="HJ81" s="5"/>
      <c r="HK81" s="5"/>
      <c r="HL81" s="5"/>
      <c r="HM81" s="5"/>
      <c r="HN81" s="5"/>
      <c r="HO81" s="5"/>
      <c r="HP81" s="5"/>
      <c r="HQ81" s="5"/>
      <c r="HR81" s="5"/>
      <c r="HS81" s="5"/>
      <c r="HT81" s="5"/>
      <c r="HU81" s="5"/>
      <c r="HV81" s="5"/>
      <c r="HW81" s="5"/>
      <c r="HX81" s="5"/>
      <c r="HY81" s="5"/>
      <c r="HZ81" s="5"/>
      <c r="IA81" s="5"/>
      <c r="IB81" s="5"/>
      <c r="IC81" s="5"/>
      <c r="ID81" s="5"/>
      <c r="IE81" s="5"/>
      <c r="IF81" s="5"/>
      <c r="IG81" s="5"/>
      <c r="IH81" s="5"/>
      <c r="II81" s="5"/>
      <c r="IJ81" s="5"/>
      <c r="IK81" s="5"/>
      <c r="IL81" s="5"/>
      <c r="IM81" s="5"/>
      <c r="IN81" s="5"/>
      <c r="IO81" s="5"/>
      <c r="IP81" s="5"/>
      <c r="IQ81" s="5"/>
      <c r="IR81" s="5"/>
      <c r="IS81" s="5"/>
      <c r="IT81" s="5"/>
      <c r="IU81" s="5"/>
      <c r="IV81" s="5"/>
    </row>
    <row r="82" spans="1:256">
      <c r="A82" s="54"/>
      <c r="B82" s="58" t="s">
        <v>566</v>
      </c>
      <c r="C82" s="86">
        <v>2000000</v>
      </c>
      <c r="D82" s="48" t="s">
        <v>558</v>
      </c>
    </row>
    <row r="83" spans="1:256" s="127" customFormat="1" ht="25.5">
      <c r="A83" s="69" t="s">
        <v>615</v>
      </c>
      <c r="B83" s="125" t="str">
        <f>Sheet5!D35</f>
        <v>Penyusunan Kebijakan Desa (Perdes/Perkades, dll - diluar dokumen Rencana Pembangunan/Keuangan)</v>
      </c>
      <c r="C83" s="83">
        <f>SUM(C84:C84)</f>
        <v>6000000</v>
      </c>
      <c r="D83" s="128"/>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5"/>
      <c r="EU83" s="5"/>
      <c r="EV83" s="5"/>
      <c r="EW83" s="5"/>
      <c r="EX83" s="5"/>
      <c r="EY83" s="5"/>
      <c r="EZ83" s="5"/>
      <c r="FA83" s="5"/>
      <c r="FB83" s="5"/>
      <c r="FC83" s="5"/>
      <c r="FD83" s="5"/>
      <c r="FE83" s="5"/>
      <c r="FF83" s="5"/>
      <c r="FG83" s="5"/>
      <c r="FH83" s="5"/>
      <c r="FI83" s="5"/>
      <c r="FJ83" s="5"/>
      <c r="FK83" s="5"/>
      <c r="FL83" s="5"/>
      <c r="FM83" s="5"/>
      <c r="FN83" s="5"/>
      <c r="FO83" s="5"/>
      <c r="FP83" s="5"/>
      <c r="FQ83" s="5"/>
      <c r="FR83" s="5"/>
      <c r="FS83" s="5"/>
      <c r="FT83" s="5"/>
      <c r="FU83" s="5"/>
      <c r="FV83" s="5"/>
      <c r="FW83" s="5"/>
      <c r="FX83" s="5"/>
      <c r="FY83" s="5"/>
      <c r="FZ83" s="5"/>
      <c r="GA83" s="5"/>
      <c r="GB83" s="5"/>
      <c r="GC83" s="5"/>
      <c r="GD83" s="5"/>
      <c r="GE83" s="5"/>
      <c r="GF83" s="5"/>
      <c r="GG83" s="5"/>
      <c r="GH83" s="5"/>
      <c r="GI83" s="5"/>
      <c r="GJ83" s="5"/>
      <c r="GK83" s="5"/>
      <c r="GL83" s="5"/>
      <c r="GM83" s="5"/>
      <c r="GN83" s="5"/>
      <c r="GO83" s="5"/>
      <c r="GP83" s="5"/>
      <c r="GQ83" s="5"/>
      <c r="GR83" s="5"/>
      <c r="GS83" s="5"/>
      <c r="GT83" s="5"/>
      <c r="GU83" s="5"/>
      <c r="GV83" s="5"/>
      <c r="GW83" s="5"/>
      <c r="GX83" s="5"/>
      <c r="GY83" s="5"/>
      <c r="GZ83" s="5"/>
      <c r="HA83" s="5"/>
      <c r="HB83" s="5"/>
      <c r="HC83" s="5"/>
      <c r="HD83" s="5"/>
      <c r="HE83" s="5"/>
      <c r="HF83" s="5"/>
      <c r="HG83" s="5"/>
      <c r="HH83" s="5"/>
      <c r="HI83" s="5"/>
      <c r="HJ83" s="5"/>
      <c r="HK83" s="5"/>
      <c r="HL83" s="5"/>
      <c r="HM83" s="5"/>
      <c r="HN83" s="5"/>
      <c r="HO83" s="5"/>
      <c r="HP83" s="5"/>
      <c r="HQ83" s="5"/>
      <c r="HR83" s="5"/>
      <c r="HS83" s="5"/>
      <c r="HT83" s="5"/>
      <c r="HU83" s="5"/>
      <c r="HV83" s="5"/>
      <c r="HW83" s="5"/>
      <c r="HX83" s="5"/>
      <c r="HY83" s="5"/>
      <c r="HZ83" s="5"/>
      <c r="IA83" s="5"/>
      <c r="IB83" s="5"/>
      <c r="IC83" s="5"/>
      <c r="ID83" s="5"/>
      <c r="IE83" s="5"/>
      <c r="IF83" s="5"/>
      <c r="IG83" s="5"/>
      <c r="IH83" s="5"/>
      <c r="II83" s="5"/>
      <c r="IJ83" s="5"/>
      <c r="IK83" s="5"/>
      <c r="IL83" s="5"/>
      <c r="IM83" s="5"/>
      <c r="IN83" s="5"/>
      <c r="IO83" s="5"/>
      <c r="IP83" s="5"/>
      <c r="IQ83" s="5"/>
      <c r="IR83" s="5"/>
      <c r="IS83" s="5"/>
      <c r="IT83" s="5"/>
      <c r="IU83" s="5"/>
      <c r="IV83" s="5"/>
    </row>
    <row r="84" spans="1:256">
      <c r="A84" s="54"/>
      <c r="B84" s="58" t="s">
        <v>618</v>
      </c>
      <c r="C84" s="86">
        <v>6000000</v>
      </c>
      <c r="D84" s="48" t="s">
        <v>558</v>
      </c>
    </row>
    <row r="85" spans="1:256" s="127" customFormat="1" ht="40.5" customHeight="1">
      <c r="A85" s="69" t="s">
        <v>616</v>
      </c>
      <c r="B85" s="125" t="s">
        <v>121</v>
      </c>
      <c r="C85" s="83">
        <f>C86</f>
        <v>8002396</v>
      </c>
      <c r="D85" s="128"/>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5"/>
      <c r="EU85" s="5"/>
      <c r="EV85" s="5"/>
      <c r="EW85" s="5"/>
      <c r="EX85" s="5"/>
      <c r="EY85" s="5"/>
      <c r="EZ85" s="5"/>
      <c r="FA85" s="5"/>
      <c r="FB85" s="5"/>
      <c r="FC85" s="5"/>
      <c r="FD85" s="5"/>
      <c r="FE85" s="5"/>
      <c r="FF85" s="5"/>
      <c r="FG85" s="5"/>
      <c r="FH85" s="5"/>
      <c r="FI85" s="5"/>
      <c r="FJ85" s="5"/>
      <c r="FK85" s="5"/>
      <c r="FL85" s="5"/>
      <c r="FM85" s="5"/>
      <c r="FN85" s="5"/>
      <c r="FO85" s="5"/>
      <c r="FP85" s="5"/>
      <c r="FQ85" s="5"/>
      <c r="FR85" s="5"/>
      <c r="FS85" s="5"/>
      <c r="FT85" s="5"/>
      <c r="FU85" s="5"/>
      <c r="FV85" s="5"/>
      <c r="FW85" s="5"/>
      <c r="FX85" s="5"/>
      <c r="FY85" s="5"/>
      <c r="FZ85" s="5"/>
      <c r="GA85" s="5"/>
      <c r="GB85" s="5"/>
      <c r="GC85" s="5"/>
      <c r="GD85" s="5"/>
      <c r="GE85" s="5"/>
      <c r="GF85" s="5"/>
      <c r="GG85" s="5"/>
      <c r="GH85" s="5"/>
      <c r="GI85" s="5"/>
      <c r="GJ85" s="5"/>
      <c r="GK85" s="5"/>
      <c r="GL85" s="5"/>
      <c r="GM85" s="5"/>
      <c r="GN85" s="5"/>
      <c r="GO85" s="5"/>
      <c r="GP85" s="5"/>
      <c r="GQ85" s="5"/>
      <c r="GR85" s="5"/>
      <c r="GS85" s="5"/>
      <c r="GT85" s="5"/>
      <c r="GU85" s="5"/>
      <c r="GV85" s="5"/>
      <c r="GW85" s="5"/>
      <c r="GX85" s="5"/>
      <c r="GY85" s="5"/>
      <c r="GZ85" s="5"/>
      <c r="HA85" s="5"/>
      <c r="HB85" s="5"/>
      <c r="HC85" s="5"/>
      <c r="HD85" s="5"/>
      <c r="HE85" s="5"/>
      <c r="HF85" s="5"/>
      <c r="HG85" s="5"/>
      <c r="HH85" s="5"/>
      <c r="HI85" s="5"/>
      <c r="HJ85" s="5"/>
      <c r="HK85" s="5"/>
      <c r="HL85" s="5"/>
      <c r="HM85" s="5"/>
      <c r="HN85" s="5"/>
      <c r="HO85" s="5"/>
      <c r="HP85" s="5"/>
      <c r="HQ85" s="5"/>
      <c r="HR85" s="5"/>
      <c r="HS85" s="5"/>
      <c r="HT85" s="5"/>
      <c r="HU85" s="5"/>
      <c r="HV85" s="5"/>
      <c r="HW85" s="5"/>
      <c r="HX85" s="5"/>
      <c r="HY85" s="5"/>
      <c r="HZ85" s="5"/>
      <c r="IA85" s="5"/>
      <c r="IB85" s="5"/>
      <c r="IC85" s="5"/>
      <c r="ID85" s="5"/>
      <c r="IE85" s="5"/>
      <c r="IF85" s="5"/>
      <c r="IG85" s="5"/>
      <c r="IH85" s="5"/>
      <c r="II85" s="5"/>
      <c r="IJ85" s="5"/>
      <c r="IK85" s="5"/>
      <c r="IL85" s="5"/>
      <c r="IM85" s="5"/>
      <c r="IN85" s="5"/>
      <c r="IO85" s="5"/>
      <c r="IP85" s="5"/>
      <c r="IQ85" s="5"/>
      <c r="IR85" s="5"/>
      <c r="IS85" s="5"/>
      <c r="IT85" s="5"/>
      <c r="IU85" s="5"/>
      <c r="IV85" s="5"/>
    </row>
    <row r="86" spans="1:256" s="149" customFormat="1" ht="15.75" customHeight="1">
      <c r="A86" s="138"/>
      <c r="B86" s="180" t="s">
        <v>567</v>
      </c>
      <c r="C86" s="171">
        <v>8002396</v>
      </c>
      <c r="D86" s="172" t="s">
        <v>558</v>
      </c>
      <c r="E86" s="143" t="s">
        <v>617</v>
      </c>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3"/>
      <c r="BI86" s="143"/>
      <c r="BJ86" s="143"/>
      <c r="BK86" s="143"/>
      <c r="BL86" s="143"/>
      <c r="BM86" s="143"/>
      <c r="BN86" s="143"/>
      <c r="BO86" s="143"/>
      <c r="BP86" s="143"/>
      <c r="BQ86" s="143"/>
      <c r="BR86" s="143"/>
      <c r="BS86" s="143"/>
      <c r="BT86" s="143"/>
      <c r="BU86" s="143"/>
      <c r="BV86" s="143"/>
      <c r="BW86" s="143"/>
      <c r="BX86" s="143"/>
      <c r="BY86" s="143"/>
      <c r="BZ86" s="143"/>
      <c r="CA86" s="143"/>
      <c r="CB86" s="143"/>
      <c r="CC86" s="143"/>
      <c r="CD86" s="143"/>
      <c r="CE86" s="143"/>
      <c r="CF86" s="143"/>
      <c r="CG86" s="143"/>
      <c r="CH86" s="143"/>
      <c r="CI86" s="143"/>
      <c r="CJ86" s="143"/>
      <c r="CK86" s="143"/>
      <c r="CL86" s="143"/>
      <c r="CM86" s="143"/>
      <c r="CN86" s="143"/>
      <c r="CO86" s="143"/>
      <c r="CP86" s="143"/>
      <c r="CQ86" s="143"/>
      <c r="CR86" s="143"/>
      <c r="CS86" s="143"/>
      <c r="CT86" s="143"/>
      <c r="CU86" s="143"/>
      <c r="CV86" s="143"/>
      <c r="CW86" s="143"/>
      <c r="CX86" s="143"/>
      <c r="CY86" s="143"/>
      <c r="CZ86" s="143"/>
      <c r="DA86" s="143"/>
      <c r="DB86" s="143"/>
      <c r="DC86" s="143"/>
      <c r="DD86" s="143"/>
      <c r="DE86" s="143"/>
      <c r="DF86" s="143"/>
      <c r="DG86" s="143"/>
      <c r="DH86" s="143"/>
      <c r="DI86" s="143"/>
      <c r="DJ86" s="143"/>
      <c r="DK86" s="143"/>
      <c r="DL86" s="143"/>
      <c r="DM86" s="143"/>
      <c r="DN86" s="143"/>
      <c r="DO86" s="143"/>
      <c r="DP86" s="143"/>
      <c r="DQ86" s="143"/>
      <c r="DR86" s="143"/>
      <c r="DS86" s="143"/>
      <c r="DT86" s="143"/>
      <c r="DU86" s="143"/>
      <c r="DV86" s="143"/>
      <c r="DW86" s="143"/>
      <c r="DX86" s="143"/>
      <c r="DY86" s="143"/>
      <c r="DZ86" s="143"/>
      <c r="EA86" s="143"/>
      <c r="EB86" s="143"/>
      <c r="EC86" s="143"/>
      <c r="ED86" s="143"/>
      <c r="EE86" s="143"/>
      <c r="EF86" s="143"/>
      <c r="EG86" s="143"/>
      <c r="EH86" s="143"/>
      <c r="EI86" s="143"/>
      <c r="EJ86" s="143"/>
      <c r="EK86" s="143"/>
      <c r="EL86" s="143"/>
      <c r="EM86" s="143"/>
      <c r="EN86" s="143"/>
      <c r="EO86" s="143"/>
      <c r="EP86" s="143"/>
      <c r="EQ86" s="143"/>
      <c r="ER86" s="143"/>
      <c r="ES86" s="143"/>
      <c r="ET86" s="143"/>
      <c r="EU86" s="143"/>
      <c r="EV86" s="143"/>
      <c r="EW86" s="143"/>
      <c r="EX86" s="143"/>
      <c r="EY86" s="143"/>
      <c r="EZ86" s="143"/>
      <c r="FA86" s="143"/>
      <c r="FB86" s="143"/>
      <c r="FC86" s="143"/>
      <c r="FD86" s="143"/>
      <c r="FE86" s="143"/>
      <c r="FF86" s="143"/>
      <c r="FG86" s="143"/>
      <c r="FH86" s="143"/>
      <c r="FI86" s="143"/>
      <c r="FJ86" s="143"/>
      <c r="FK86" s="143"/>
      <c r="FL86" s="143"/>
      <c r="FM86" s="143"/>
      <c r="FN86" s="143"/>
      <c r="FO86" s="143"/>
      <c r="FP86" s="143"/>
      <c r="FQ86" s="143"/>
      <c r="FR86" s="143"/>
      <c r="FS86" s="143"/>
      <c r="FT86" s="143"/>
      <c r="FU86" s="143"/>
      <c r="FV86" s="143"/>
      <c r="FW86" s="143"/>
      <c r="FX86" s="143"/>
      <c r="FY86" s="143"/>
      <c r="FZ86" s="143"/>
      <c r="GA86" s="143"/>
      <c r="GB86" s="143"/>
      <c r="GC86" s="143"/>
      <c r="GD86" s="143"/>
      <c r="GE86" s="143"/>
      <c r="GF86" s="143"/>
      <c r="GG86" s="143"/>
      <c r="GH86" s="143"/>
      <c r="GI86" s="143"/>
      <c r="GJ86" s="143"/>
      <c r="GK86" s="143"/>
      <c r="GL86" s="143"/>
      <c r="GM86" s="143"/>
      <c r="GN86" s="143"/>
      <c r="GO86" s="143"/>
      <c r="GP86" s="143"/>
      <c r="GQ86" s="143"/>
      <c r="GR86" s="143"/>
      <c r="GS86" s="143"/>
      <c r="GT86" s="143"/>
      <c r="GU86" s="143"/>
      <c r="GV86" s="143"/>
      <c r="GW86" s="143"/>
      <c r="GX86" s="143"/>
      <c r="GY86" s="143"/>
      <c r="GZ86" s="143"/>
      <c r="HA86" s="143"/>
      <c r="HB86" s="143"/>
      <c r="HC86" s="143"/>
      <c r="HD86" s="143"/>
      <c r="HE86" s="143"/>
      <c r="HF86" s="143"/>
      <c r="HG86" s="143"/>
      <c r="HH86" s="143"/>
      <c r="HI86" s="143"/>
      <c r="HJ86" s="143"/>
      <c r="HK86" s="143"/>
      <c r="HL86" s="143"/>
      <c r="HM86" s="143"/>
      <c r="HN86" s="143"/>
      <c r="HO86" s="143"/>
      <c r="HP86" s="143"/>
      <c r="HQ86" s="143"/>
      <c r="HR86" s="143"/>
      <c r="HS86" s="143"/>
      <c r="HT86" s="143"/>
      <c r="HU86" s="143"/>
      <c r="HV86" s="143"/>
      <c r="HW86" s="143"/>
      <c r="HX86" s="143"/>
      <c r="HY86" s="143"/>
      <c r="HZ86" s="143"/>
      <c r="IA86" s="143"/>
      <c r="IB86" s="143"/>
      <c r="IC86" s="143"/>
      <c r="ID86" s="143"/>
      <c r="IE86" s="143"/>
      <c r="IF86" s="143"/>
      <c r="IG86" s="143"/>
      <c r="IH86" s="143"/>
      <c r="II86" s="143"/>
      <c r="IJ86" s="143"/>
      <c r="IK86" s="143"/>
      <c r="IL86" s="143"/>
      <c r="IM86" s="143"/>
      <c r="IN86" s="143"/>
      <c r="IO86" s="143"/>
      <c r="IP86" s="143"/>
      <c r="IQ86" s="143"/>
      <c r="IR86" s="143"/>
      <c r="IS86" s="143"/>
      <c r="IT86" s="143"/>
      <c r="IU86" s="143"/>
      <c r="IV86" s="143"/>
    </row>
    <row r="87" spans="1:256" s="163" customFormat="1">
      <c r="A87" s="159" t="s">
        <v>571</v>
      </c>
      <c r="B87" s="160" t="str">
        <f>Sheet5!D37</f>
        <v>Pengembangan Sistem Informasi Desa</v>
      </c>
      <c r="C87" s="161">
        <f>C88</f>
        <v>15500000</v>
      </c>
      <c r="D87" s="162"/>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5"/>
      <c r="EU87" s="5"/>
      <c r="EV87" s="5"/>
      <c r="EW87" s="5"/>
      <c r="EX87" s="5"/>
      <c r="EY87" s="5"/>
      <c r="EZ87" s="5"/>
      <c r="FA87" s="5"/>
      <c r="FB87" s="5"/>
      <c r="FC87" s="5"/>
      <c r="FD87" s="5"/>
      <c r="FE87" s="5"/>
      <c r="FF87" s="5"/>
      <c r="FG87" s="5"/>
      <c r="FH87" s="5"/>
      <c r="FI87" s="5"/>
      <c r="FJ87" s="5"/>
      <c r="FK87" s="5"/>
      <c r="FL87" s="5"/>
      <c r="FM87" s="5"/>
      <c r="FN87" s="5"/>
      <c r="FO87" s="5"/>
      <c r="FP87" s="5"/>
      <c r="FQ87" s="5"/>
      <c r="FR87" s="5"/>
      <c r="FS87" s="5"/>
      <c r="FT87" s="5"/>
      <c r="FU87" s="5"/>
      <c r="FV87" s="5"/>
      <c r="FW87" s="5"/>
      <c r="FX87" s="5"/>
      <c r="FY87" s="5"/>
      <c r="FZ87" s="5"/>
      <c r="GA87" s="5"/>
      <c r="GB87" s="5"/>
      <c r="GC87" s="5"/>
      <c r="GD87" s="5"/>
      <c r="GE87" s="5"/>
      <c r="GF87" s="5"/>
      <c r="GG87" s="5"/>
      <c r="GH87" s="5"/>
      <c r="GI87" s="5"/>
      <c r="GJ87" s="5"/>
      <c r="GK87" s="5"/>
      <c r="GL87" s="5"/>
      <c r="GM87" s="5"/>
      <c r="GN87" s="5"/>
      <c r="GO87" s="5"/>
      <c r="GP87" s="5"/>
      <c r="GQ87" s="5"/>
      <c r="GR87" s="5"/>
      <c r="GS87" s="5"/>
      <c r="GT87" s="5"/>
      <c r="GU87" s="5"/>
      <c r="GV87" s="5"/>
      <c r="GW87" s="5"/>
      <c r="GX87" s="5"/>
      <c r="GY87" s="5"/>
      <c r="GZ87" s="5"/>
      <c r="HA87" s="5"/>
      <c r="HB87" s="5"/>
      <c r="HC87" s="5"/>
      <c r="HD87" s="5"/>
      <c r="HE87" s="5"/>
      <c r="HF87" s="5"/>
      <c r="HG87" s="5"/>
      <c r="HH87" s="5"/>
      <c r="HI87" s="5"/>
      <c r="HJ87" s="5"/>
      <c r="HK87" s="5"/>
      <c r="HL87" s="5"/>
      <c r="HM87" s="5"/>
      <c r="HN87" s="5"/>
      <c r="HO87" s="5"/>
      <c r="HP87" s="5"/>
      <c r="HQ87" s="5"/>
      <c r="HR87" s="5"/>
      <c r="HS87" s="5"/>
      <c r="HT87" s="5"/>
      <c r="HU87" s="5"/>
      <c r="HV87" s="5"/>
      <c r="HW87" s="5"/>
      <c r="HX87" s="5"/>
      <c r="HY87" s="5"/>
      <c r="HZ87" s="5"/>
      <c r="IA87" s="5"/>
      <c r="IB87" s="5"/>
      <c r="IC87" s="5"/>
      <c r="ID87" s="5"/>
      <c r="IE87" s="5"/>
      <c r="IF87" s="5"/>
      <c r="IG87" s="5"/>
      <c r="IH87" s="5"/>
      <c r="II87" s="5"/>
      <c r="IJ87" s="5"/>
      <c r="IK87" s="5"/>
      <c r="IL87" s="5"/>
      <c r="IM87" s="5"/>
      <c r="IN87" s="5"/>
      <c r="IO87" s="5"/>
      <c r="IP87" s="5"/>
      <c r="IQ87" s="5"/>
      <c r="IR87" s="5"/>
      <c r="IS87" s="5"/>
      <c r="IT87" s="5"/>
      <c r="IU87" s="5"/>
      <c r="IV87" s="5"/>
    </row>
    <row r="88" spans="1:256">
      <c r="A88" s="54"/>
      <c r="B88" s="58" t="s">
        <v>614</v>
      </c>
      <c r="C88" s="86">
        <v>15500000</v>
      </c>
      <c r="D88" s="48" t="s">
        <v>558</v>
      </c>
      <c r="F88" s="61"/>
    </row>
    <row r="89" spans="1:256" ht="12.95" customHeight="1">
      <c r="A89" s="81"/>
      <c r="B89" s="60"/>
      <c r="C89" s="56"/>
      <c r="D89" s="57"/>
    </row>
    <row r="90" spans="1:256" ht="12.95" customHeight="1">
      <c r="A90" s="82">
        <v>2</v>
      </c>
      <c r="B90" s="63" t="s">
        <v>74</v>
      </c>
      <c r="C90" s="64">
        <f>C91+C96+C110+C124</f>
        <v>380112000</v>
      </c>
      <c r="D90" s="65"/>
      <c r="E90" s="61" t="e">
        <f>C93+C94+C98+C99+C100+C101+C103+C104+C106+C107+C108+C114+C116+C117+C119+#REF!+C121+C122+C126+C127</f>
        <v>#REF!</v>
      </c>
      <c r="F90" s="61"/>
    </row>
    <row r="91" spans="1:256" ht="12.95" customHeight="1">
      <c r="A91" s="119" t="s">
        <v>576</v>
      </c>
      <c r="B91" s="120" t="s">
        <v>210</v>
      </c>
      <c r="C91" s="121">
        <f>C92</f>
        <v>32400000</v>
      </c>
      <c r="D91" s="122"/>
      <c r="F91" s="61"/>
    </row>
    <row r="92" spans="1:256" ht="25.5">
      <c r="A92" s="119" t="s">
        <v>557</v>
      </c>
      <c r="B92" s="120" t="s">
        <v>211</v>
      </c>
      <c r="C92" s="134">
        <f>SUM(C93:C94)</f>
        <v>32400000</v>
      </c>
      <c r="D92" s="122"/>
    </row>
    <row r="93" spans="1:256" s="133" customFormat="1" ht="12.95" customHeight="1">
      <c r="A93" s="130"/>
      <c r="B93" s="131" t="s">
        <v>619</v>
      </c>
      <c r="C93" s="132">
        <f>200000*4*12</f>
        <v>9600000</v>
      </c>
      <c r="D93" s="122" t="s">
        <v>564</v>
      </c>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row>
    <row r="94" spans="1:256" s="133" customFormat="1" ht="12.95" customHeight="1">
      <c r="A94" s="130"/>
      <c r="B94" s="131" t="s">
        <v>620</v>
      </c>
      <c r="C94" s="132">
        <f>100000*19*12</f>
        <v>22800000</v>
      </c>
      <c r="D94" s="122" t="s">
        <v>564</v>
      </c>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row>
    <row r="95" spans="1:256" ht="12.95" customHeight="1">
      <c r="A95" s="119"/>
      <c r="B95" s="120"/>
      <c r="C95" s="121"/>
      <c r="D95" s="122"/>
    </row>
    <row r="96" spans="1:256" ht="12.95" customHeight="1">
      <c r="A96" s="69" t="s">
        <v>50</v>
      </c>
      <c r="B96" s="55" t="s">
        <v>67</v>
      </c>
      <c r="C96" s="59">
        <f>C97+C102+C105</f>
        <v>114600000</v>
      </c>
      <c r="D96" s="57"/>
    </row>
    <row r="97" spans="1:256" ht="26.25" customHeight="1">
      <c r="A97" s="69" t="s">
        <v>535</v>
      </c>
      <c r="B97" s="55" t="s">
        <v>224</v>
      </c>
      <c r="C97" s="83">
        <f>SUM(C98:C101)</f>
        <v>85400000</v>
      </c>
      <c r="D97" s="57"/>
    </row>
    <row r="98" spans="1:256" ht="12.95" customHeight="1">
      <c r="A98" s="69"/>
      <c r="B98" s="84" t="s">
        <v>621</v>
      </c>
      <c r="C98" s="85">
        <f>200000*16*12</f>
        <v>38400000</v>
      </c>
      <c r="D98" s="57" t="s">
        <v>564</v>
      </c>
    </row>
    <row r="99" spans="1:256" ht="12.95" customHeight="1">
      <c r="A99" s="69"/>
      <c r="B99" s="84" t="s">
        <v>622</v>
      </c>
      <c r="C99" s="85">
        <f>200000*5*12</f>
        <v>12000000</v>
      </c>
      <c r="D99" s="57" t="s">
        <v>564</v>
      </c>
    </row>
    <row r="100" spans="1:256" s="149" customFormat="1" ht="12.95" customHeight="1">
      <c r="A100" s="147"/>
      <c r="B100" s="177" t="s">
        <v>660</v>
      </c>
      <c r="C100" s="148">
        <v>30000000</v>
      </c>
      <c r="D100" s="141" t="s">
        <v>564</v>
      </c>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c r="AD100" s="143"/>
      <c r="AE100" s="143"/>
      <c r="AF100" s="143"/>
      <c r="AG100" s="143"/>
      <c r="AH100" s="143"/>
      <c r="AI100" s="143"/>
      <c r="AJ100" s="143"/>
      <c r="AK100" s="143"/>
      <c r="AL100" s="143"/>
      <c r="AM100" s="143"/>
      <c r="AN100" s="143"/>
      <c r="AO100" s="143"/>
      <c r="AP100" s="143"/>
      <c r="AQ100" s="143"/>
      <c r="AR100" s="143"/>
      <c r="AS100" s="143"/>
      <c r="AT100" s="143"/>
      <c r="AU100" s="143"/>
      <c r="AV100" s="143"/>
      <c r="AW100" s="143"/>
      <c r="AX100" s="143"/>
      <c r="AY100" s="143"/>
      <c r="AZ100" s="143"/>
      <c r="BA100" s="143"/>
      <c r="BB100" s="143"/>
      <c r="BC100" s="143"/>
      <c r="BD100" s="143"/>
      <c r="BE100" s="143"/>
      <c r="BF100" s="143"/>
      <c r="BG100" s="143"/>
      <c r="BH100" s="143"/>
      <c r="BI100" s="143"/>
      <c r="BJ100" s="143"/>
      <c r="BK100" s="143"/>
      <c r="BL100" s="143"/>
      <c r="BM100" s="143"/>
      <c r="BN100" s="143"/>
      <c r="BO100" s="143"/>
      <c r="BP100" s="143"/>
      <c r="BQ100" s="143"/>
      <c r="BR100" s="143"/>
      <c r="BS100" s="143"/>
      <c r="BT100" s="143"/>
      <c r="BU100" s="143"/>
      <c r="BV100" s="143"/>
      <c r="BW100" s="143"/>
      <c r="BX100" s="143"/>
      <c r="BY100" s="143"/>
      <c r="BZ100" s="143"/>
      <c r="CA100" s="143"/>
      <c r="CB100" s="143"/>
      <c r="CC100" s="143"/>
      <c r="CD100" s="143"/>
      <c r="CE100" s="143"/>
      <c r="CF100" s="143"/>
      <c r="CG100" s="143"/>
      <c r="CH100" s="143"/>
      <c r="CI100" s="143"/>
      <c r="CJ100" s="143"/>
      <c r="CK100" s="143"/>
      <c r="CL100" s="143"/>
      <c r="CM100" s="143"/>
      <c r="CN100" s="143"/>
      <c r="CO100" s="143"/>
      <c r="CP100" s="143"/>
      <c r="CQ100" s="143"/>
      <c r="CR100" s="143"/>
      <c r="CS100" s="143"/>
      <c r="CT100" s="143"/>
      <c r="CU100" s="143"/>
      <c r="CV100" s="143"/>
      <c r="CW100" s="143"/>
      <c r="CX100" s="143"/>
      <c r="CY100" s="143"/>
      <c r="CZ100" s="143"/>
      <c r="DA100" s="143"/>
      <c r="DB100" s="143"/>
      <c r="DC100" s="143"/>
      <c r="DD100" s="143"/>
      <c r="DE100" s="143"/>
      <c r="DF100" s="143"/>
      <c r="DG100" s="143"/>
      <c r="DH100" s="143"/>
      <c r="DI100" s="143"/>
      <c r="DJ100" s="143"/>
      <c r="DK100" s="143"/>
      <c r="DL100" s="143"/>
      <c r="DM100" s="143"/>
      <c r="DN100" s="143"/>
      <c r="DO100" s="143"/>
      <c r="DP100" s="143"/>
      <c r="DQ100" s="143"/>
      <c r="DR100" s="143"/>
      <c r="DS100" s="143"/>
      <c r="DT100" s="143"/>
      <c r="DU100" s="143"/>
      <c r="DV100" s="143"/>
      <c r="DW100" s="143"/>
      <c r="DX100" s="143"/>
      <c r="DY100" s="143"/>
      <c r="DZ100" s="143"/>
      <c r="EA100" s="143"/>
      <c r="EB100" s="143"/>
      <c r="EC100" s="143"/>
      <c r="ED100" s="143"/>
      <c r="EE100" s="143"/>
      <c r="EF100" s="143"/>
      <c r="EG100" s="143"/>
      <c r="EH100" s="143"/>
      <c r="EI100" s="143"/>
      <c r="EJ100" s="143"/>
      <c r="EK100" s="143"/>
      <c r="EL100" s="143"/>
      <c r="EM100" s="143"/>
      <c r="EN100" s="143"/>
      <c r="EO100" s="143"/>
      <c r="EP100" s="143"/>
      <c r="EQ100" s="143"/>
      <c r="ER100" s="143"/>
      <c r="ES100" s="143"/>
      <c r="ET100" s="143"/>
      <c r="EU100" s="143"/>
      <c r="EV100" s="143"/>
      <c r="EW100" s="143"/>
      <c r="EX100" s="143"/>
      <c r="EY100" s="143"/>
      <c r="EZ100" s="143"/>
      <c r="FA100" s="143"/>
      <c r="FB100" s="143"/>
      <c r="FC100" s="143"/>
      <c r="FD100" s="143"/>
      <c r="FE100" s="143"/>
      <c r="FF100" s="143"/>
      <c r="FG100" s="143"/>
      <c r="FH100" s="143"/>
      <c r="FI100" s="143"/>
      <c r="FJ100" s="143"/>
      <c r="FK100" s="143"/>
      <c r="FL100" s="143"/>
      <c r="FM100" s="143"/>
      <c r="FN100" s="143"/>
      <c r="FO100" s="143"/>
      <c r="FP100" s="143"/>
      <c r="FQ100" s="143"/>
      <c r="FR100" s="143"/>
      <c r="FS100" s="143"/>
      <c r="FT100" s="143"/>
      <c r="FU100" s="143"/>
      <c r="FV100" s="143"/>
      <c r="FW100" s="143"/>
      <c r="FX100" s="143"/>
      <c r="FY100" s="143"/>
      <c r="FZ100" s="143"/>
      <c r="GA100" s="143"/>
      <c r="GB100" s="143"/>
      <c r="GC100" s="143"/>
      <c r="GD100" s="143"/>
      <c r="GE100" s="143"/>
      <c r="GF100" s="143"/>
      <c r="GG100" s="143"/>
      <c r="GH100" s="143"/>
      <c r="GI100" s="143"/>
      <c r="GJ100" s="143"/>
      <c r="GK100" s="143"/>
      <c r="GL100" s="143"/>
      <c r="GM100" s="143"/>
      <c r="GN100" s="143"/>
      <c r="GO100" s="143"/>
      <c r="GP100" s="143"/>
      <c r="GQ100" s="143"/>
      <c r="GR100" s="143"/>
      <c r="GS100" s="143"/>
      <c r="GT100" s="143"/>
      <c r="GU100" s="143"/>
      <c r="GV100" s="143"/>
      <c r="GW100" s="143"/>
      <c r="GX100" s="143"/>
      <c r="GY100" s="143"/>
      <c r="GZ100" s="143"/>
      <c r="HA100" s="143"/>
      <c r="HB100" s="143"/>
      <c r="HC100" s="143"/>
      <c r="HD100" s="143"/>
      <c r="HE100" s="143"/>
      <c r="HF100" s="143"/>
      <c r="HG100" s="143"/>
      <c r="HH100" s="143"/>
      <c r="HI100" s="143"/>
      <c r="HJ100" s="143"/>
      <c r="HK100" s="143"/>
      <c r="HL100" s="143"/>
      <c r="HM100" s="143"/>
      <c r="HN100" s="143"/>
      <c r="HO100" s="143"/>
      <c r="HP100" s="143"/>
      <c r="HQ100" s="143"/>
      <c r="HR100" s="143"/>
      <c r="HS100" s="143"/>
      <c r="HT100" s="143"/>
      <c r="HU100" s="143"/>
      <c r="HV100" s="143"/>
      <c r="HW100" s="143"/>
      <c r="HX100" s="143"/>
      <c r="HY100" s="143"/>
      <c r="HZ100" s="143"/>
      <c r="IA100" s="143"/>
      <c r="IB100" s="143"/>
      <c r="IC100" s="143"/>
      <c r="ID100" s="143"/>
      <c r="IE100" s="143"/>
      <c r="IF100" s="143"/>
      <c r="IG100" s="143"/>
      <c r="IH100" s="143"/>
      <c r="II100" s="143"/>
      <c r="IJ100" s="143"/>
      <c r="IK100" s="143"/>
      <c r="IL100" s="143"/>
      <c r="IM100" s="143"/>
      <c r="IN100" s="143"/>
      <c r="IO100" s="143"/>
      <c r="IP100" s="143"/>
      <c r="IQ100" s="143"/>
      <c r="IR100" s="143"/>
      <c r="IS100" s="143"/>
      <c r="IT100" s="143"/>
      <c r="IU100" s="143"/>
      <c r="IV100" s="143"/>
    </row>
    <row r="101" spans="1:256" s="149" customFormat="1" ht="12.95" customHeight="1">
      <c r="A101" s="147"/>
      <c r="B101" s="177" t="s">
        <v>661</v>
      </c>
      <c r="C101" s="148">
        <v>5000000</v>
      </c>
      <c r="D101" s="141" t="s">
        <v>564</v>
      </c>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c r="AU101" s="143"/>
      <c r="AV101" s="143"/>
      <c r="AW101" s="143"/>
      <c r="AX101" s="143"/>
      <c r="AY101" s="143"/>
      <c r="AZ101" s="143"/>
      <c r="BA101" s="143"/>
      <c r="BB101" s="143"/>
      <c r="BC101" s="143"/>
      <c r="BD101" s="143"/>
      <c r="BE101" s="143"/>
      <c r="BF101" s="143"/>
      <c r="BG101" s="143"/>
      <c r="BH101" s="143"/>
      <c r="BI101" s="143"/>
      <c r="BJ101" s="143"/>
      <c r="BK101" s="143"/>
      <c r="BL101" s="143"/>
      <c r="BM101" s="143"/>
      <c r="BN101" s="143"/>
      <c r="BO101" s="143"/>
      <c r="BP101" s="143"/>
      <c r="BQ101" s="143"/>
      <c r="BR101" s="143"/>
      <c r="BS101" s="143"/>
      <c r="BT101" s="143"/>
      <c r="BU101" s="143"/>
      <c r="BV101" s="143"/>
      <c r="BW101" s="143"/>
      <c r="BX101" s="143"/>
      <c r="BY101" s="143"/>
      <c r="BZ101" s="143"/>
      <c r="CA101" s="143"/>
      <c r="CB101" s="143"/>
      <c r="CC101" s="143"/>
      <c r="CD101" s="143"/>
      <c r="CE101" s="143"/>
      <c r="CF101" s="143"/>
      <c r="CG101" s="143"/>
      <c r="CH101" s="143"/>
      <c r="CI101" s="143"/>
      <c r="CJ101" s="143"/>
      <c r="CK101" s="143"/>
      <c r="CL101" s="143"/>
      <c r="CM101" s="143"/>
      <c r="CN101" s="143"/>
      <c r="CO101" s="143"/>
      <c r="CP101" s="143"/>
      <c r="CQ101" s="143"/>
      <c r="CR101" s="143"/>
      <c r="CS101" s="143"/>
      <c r="CT101" s="143"/>
      <c r="CU101" s="143"/>
      <c r="CV101" s="143"/>
      <c r="CW101" s="143"/>
      <c r="CX101" s="143"/>
      <c r="CY101" s="143"/>
      <c r="CZ101" s="143"/>
      <c r="DA101" s="143"/>
      <c r="DB101" s="143"/>
      <c r="DC101" s="143"/>
      <c r="DD101" s="143"/>
      <c r="DE101" s="143"/>
      <c r="DF101" s="143"/>
      <c r="DG101" s="143"/>
      <c r="DH101" s="143"/>
      <c r="DI101" s="143"/>
      <c r="DJ101" s="143"/>
      <c r="DK101" s="143"/>
      <c r="DL101" s="143"/>
      <c r="DM101" s="143"/>
      <c r="DN101" s="143"/>
      <c r="DO101" s="143"/>
      <c r="DP101" s="143"/>
      <c r="DQ101" s="143"/>
      <c r="DR101" s="143"/>
      <c r="DS101" s="143"/>
      <c r="DT101" s="143"/>
      <c r="DU101" s="143"/>
      <c r="DV101" s="143"/>
      <c r="DW101" s="143"/>
      <c r="DX101" s="143"/>
      <c r="DY101" s="143"/>
      <c r="DZ101" s="143"/>
      <c r="EA101" s="143"/>
      <c r="EB101" s="143"/>
      <c r="EC101" s="143"/>
      <c r="ED101" s="143"/>
      <c r="EE101" s="143"/>
      <c r="EF101" s="143"/>
      <c r="EG101" s="143"/>
      <c r="EH101" s="143"/>
      <c r="EI101" s="143"/>
      <c r="EJ101" s="143"/>
      <c r="EK101" s="143"/>
      <c r="EL101" s="143"/>
      <c r="EM101" s="143"/>
      <c r="EN101" s="143"/>
      <c r="EO101" s="143"/>
      <c r="EP101" s="143"/>
      <c r="EQ101" s="143"/>
      <c r="ER101" s="143"/>
      <c r="ES101" s="143"/>
      <c r="ET101" s="143"/>
      <c r="EU101" s="143"/>
      <c r="EV101" s="143"/>
      <c r="EW101" s="143"/>
      <c r="EX101" s="143"/>
      <c r="EY101" s="143"/>
      <c r="EZ101" s="143"/>
      <c r="FA101" s="143"/>
      <c r="FB101" s="143"/>
      <c r="FC101" s="143"/>
      <c r="FD101" s="143"/>
      <c r="FE101" s="143"/>
      <c r="FF101" s="143"/>
      <c r="FG101" s="143"/>
      <c r="FH101" s="143"/>
      <c r="FI101" s="143"/>
      <c r="FJ101" s="143"/>
      <c r="FK101" s="143"/>
      <c r="FL101" s="143"/>
      <c r="FM101" s="143"/>
      <c r="FN101" s="143"/>
      <c r="FO101" s="143"/>
      <c r="FP101" s="143"/>
      <c r="FQ101" s="143"/>
      <c r="FR101" s="143"/>
      <c r="FS101" s="143"/>
      <c r="FT101" s="143"/>
      <c r="FU101" s="143"/>
      <c r="FV101" s="143"/>
      <c r="FW101" s="143"/>
      <c r="FX101" s="143"/>
      <c r="FY101" s="143"/>
      <c r="FZ101" s="143"/>
      <c r="GA101" s="143"/>
      <c r="GB101" s="143"/>
      <c r="GC101" s="143"/>
      <c r="GD101" s="143"/>
      <c r="GE101" s="143"/>
      <c r="GF101" s="143"/>
      <c r="GG101" s="143"/>
      <c r="GH101" s="143"/>
      <c r="GI101" s="143"/>
      <c r="GJ101" s="143"/>
      <c r="GK101" s="143"/>
      <c r="GL101" s="143"/>
      <c r="GM101" s="143"/>
      <c r="GN101" s="143"/>
      <c r="GO101" s="143"/>
      <c r="GP101" s="143"/>
      <c r="GQ101" s="143"/>
      <c r="GR101" s="143"/>
      <c r="GS101" s="143"/>
      <c r="GT101" s="143"/>
      <c r="GU101" s="143"/>
      <c r="GV101" s="143"/>
      <c r="GW101" s="143"/>
      <c r="GX101" s="143"/>
      <c r="GY101" s="143"/>
      <c r="GZ101" s="143"/>
      <c r="HA101" s="143"/>
      <c r="HB101" s="143"/>
      <c r="HC101" s="143"/>
      <c r="HD101" s="143"/>
      <c r="HE101" s="143"/>
      <c r="HF101" s="143"/>
      <c r="HG101" s="143"/>
      <c r="HH101" s="143"/>
      <c r="HI101" s="143"/>
      <c r="HJ101" s="143"/>
      <c r="HK101" s="143"/>
      <c r="HL101" s="143"/>
      <c r="HM101" s="143"/>
      <c r="HN101" s="143"/>
      <c r="HO101" s="143"/>
      <c r="HP101" s="143"/>
      <c r="HQ101" s="143"/>
      <c r="HR101" s="143"/>
      <c r="HS101" s="143"/>
      <c r="HT101" s="143"/>
      <c r="HU101" s="143"/>
      <c r="HV101" s="143"/>
      <c r="HW101" s="143"/>
      <c r="HX101" s="143"/>
      <c r="HY101" s="143"/>
      <c r="HZ101" s="143"/>
      <c r="IA101" s="143"/>
      <c r="IB101" s="143"/>
      <c r="IC101" s="143"/>
      <c r="ID101" s="143"/>
      <c r="IE101" s="143"/>
      <c r="IF101" s="143"/>
      <c r="IG101" s="143"/>
      <c r="IH101" s="143"/>
      <c r="II101" s="143"/>
      <c r="IJ101" s="143"/>
      <c r="IK101" s="143"/>
      <c r="IL101" s="143"/>
      <c r="IM101" s="143"/>
      <c r="IN101" s="143"/>
      <c r="IO101" s="143"/>
      <c r="IP101" s="143"/>
      <c r="IQ101" s="143"/>
      <c r="IR101" s="143"/>
      <c r="IS101" s="143"/>
      <c r="IT101" s="143"/>
      <c r="IU101" s="143"/>
      <c r="IV101" s="143"/>
    </row>
    <row r="102" spans="1:256" s="127" customFormat="1" ht="12.95" customHeight="1">
      <c r="A102" s="69" t="s">
        <v>623</v>
      </c>
      <c r="B102" s="165" t="str">
        <f>Sheet5!D72</f>
        <v>Penyelenggaraan Desa Siaga Kesehatan</v>
      </c>
      <c r="C102" s="166">
        <f>SUM(C103:C104)</f>
        <v>14400000</v>
      </c>
      <c r="D102" s="126"/>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c r="DY102" s="5"/>
      <c r="DZ102" s="5"/>
      <c r="EA102" s="5"/>
      <c r="EB102" s="5"/>
      <c r="EC102" s="5"/>
      <c r="ED102" s="5"/>
      <c r="EE102" s="5"/>
      <c r="EF102" s="5"/>
      <c r="EG102" s="5"/>
      <c r="EH102" s="5"/>
      <c r="EI102" s="5"/>
      <c r="EJ102" s="5"/>
      <c r="EK102" s="5"/>
      <c r="EL102" s="5"/>
      <c r="EM102" s="5"/>
      <c r="EN102" s="5"/>
      <c r="EO102" s="5"/>
      <c r="EP102" s="5"/>
      <c r="EQ102" s="5"/>
      <c r="ER102" s="5"/>
      <c r="ES102" s="5"/>
      <c r="ET102" s="5"/>
      <c r="EU102" s="5"/>
      <c r="EV102" s="5"/>
      <c r="EW102" s="5"/>
      <c r="EX102" s="5"/>
      <c r="EY102" s="5"/>
      <c r="EZ102" s="5"/>
      <c r="FA102" s="5"/>
      <c r="FB102" s="5"/>
      <c r="FC102" s="5"/>
      <c r="FD102" s="5"/>
      <c r="FE102" s="5"/>
      <c r="FF102" s="5"/>
      <c r="FG102" s="5"/>
      <c r="FH102" s="5"/>
      <c r="FI102" s="5"/>
      <c r="FJ102" s="5"/>
      <c r="FK102" s="5"/>
      <c r="FL102" s="5"/>
      <c r="FM102" s="5"/>
      <c r="FN102" s="5"/>
      <c r="FO102" s="5"/>
      <c r="FP102" s="5"/>
      <c r="FQ102" s="5"/>
      <c r="FR102" s="5"/>
      <c r="FS102" s="5"/>
      <c r="FT102" s="5"/>
      <c r="FU102" s="5"/>
      <c r="FV102" s="5"/>
      <c r="FW102" s="5"/>
      <c r="FX102" s="5"/>
      <c r="FY102" s="5"/>
      <c r="FZ102" s="5"/>
      <c r="GA102" s="5"/>
      <c r="GB102" s="5"/>
      <c r="GC102" s="5"/>
      <c r="GD102" s="5"/>
      <c r="GE102" s="5"/>
      <c r="GF102" s="5"/>
      <c r="GG102" s="5"/>
      <c r="GH102" s="5"/>
      <c r="GI102" s="5"/>
      <c r="GJ102" s="5"/>
      <c r="GK102" s="5"/>
      <c r="GL102" s="5"/>
      <c r="GM102" s="5"/>
      <c r="GN102" s="5"/>
      <c r="GO102" s="5"/>
      <c r="GP102" s="5"/>
      <c r="GQ102" s="5"/>
      <c r="GR102" s="5"/>
      <c r="GS102" s="5"/>
      <c r="GT102" s="5"/>
      <c r="GU102" s="5"/>
      <c r="GV102" s="5"/>
      <c r="GW102" s="5"/>
      <c r="GX102" s="5"/>
      <c r="GY102" s="5"/>
      <c r="GZ102" s="5"/>
      <c r="HA102" s="5"/>
      <c r="HB102" s="5"/>
      <c r="HC102" s="5"/>
      <c r="HD102" s="5"/>
      <c r="HE102" s="5"/>
      <c r="HF102" s="5"/>
      <c r="HG102" s="5"/>
      <c r="HH102" s="5"/>
      <c r="HI102" s="5"/>
      <c r="HJ102" s="5"/>
      <c r="HK102" s="5"/>
      <c r="HL102" s="5"/>
      <c r="HM102" s="5"/>
      <c r="HN102" s="5"/>
      <c r="HO102" s="5"/>
      <c r="HP102" s="5"/>
      <c r="HQ102" s="5"/>
      <c r="HR102" s="5"/>
      <c r="HS102" s="5"/>
      <c r="HT102" s="5"/>
      <c r="HU102" s="5"/>
      <c r="HV102" s="5"/>
      <c r="HW102" s="5"/>
      <c r="HX102" s="5"/>
      <c r="HY102" s="5"/>
      <c r="HZ102" s="5"/>
      <c r="IA102" s="5"/>
      <c r="IB102" s="5"/>
      <c r="IC102" s="5"/>
      <c r="ID102" s="5"/>
      <c r="IE102" s="5"/>
      <c r="IF102" s="5"/>
      <c r="IG102" s="5"/>
      <c r="IH102" s="5"/>
      <c r="II102" s="5"/>
      <c r="IJ102" s="5"/>
      <c r="IK102" s="5"/>
      <c r="IL102" s="5"/>
      <c r="IM102" s="5"/>
      <c r="IN102" s="5"/>
      <c r="IO102" s="5"/>
      <c r="IP102" s="5"/>
      <c r="IQ102" s="5"/>
      <c r="IR102" s="5"/>
      <c r="IS102" s="5"/>
      <c r="IT102" s="5"/>
      <c r="IU102" s="5"/>
      <c r="IV102" s="5"/>
    </row>
    <row r="103" spans="1:256" ht="12.95" customHeight="1">
      <c r="A103" s="69"/>
      <c r="B103" s="84" t="s">
        <v>624</v>
      </c>
      <c r="C103" s="85">
        <f>100000*10*12</f>
        <v>12000000</v>
      </c>
      <c r="D103" s="57" t="s">
        <v>564</v>
      </c>
    </row>
    <row r="104" spans="1:256" ht="12.95" customHeight="1">
      <c r="A104" s="69"/>
      <c r="B104" s="84" t="s">
        <v>668</v>
      </c>
      <c r="C104" s="85">
        <f>200000*1*12</f>
        <v>2400000</v>
      </c>
      <c r="D104" s="57" t="s">
        <v>564</v>
      </c>
    </row>
    <row r="105" spans="1:256" s="169" customFormat="1" ht="24" customHeight="1">
      <c r="A105" s="69" t="s">
        <v>625</v>
      </c>
      <c r="B105" s="167" t="str">
        <f>Sheet5!D77</f>
        <v>Pembangunan/Rehabilitasi/Peningkatan/Pengadaan Sarana/Prasarana Posyandu/Polindes/PKD **</v>
      </c>
      <c r="C105" s="166">
        <f>SUM(C106:C108)</f>
        <v>14800000</v>
      </c>
      <c r="D105" s="128"/>
      <c r="E105" s="168"/>
      <c r="F105" s="168"/>
      <c r="G105" s="168"/>
      <c r="H105" s="168"/>
      <c r="I105" s="168"/>
      <c r="J105" s="168"/>
      <c r="K105" s="168"/>
      <c r="L105" s="168"/>
      <c r="M105" s="168"/>
      <c r="N105" s="168"/>
      <c r="O105" s="168"/>
      <c r="P105" s="168"/>
      <c r="Q105" s="168"/>
      <c r="R105" s="168"/>
      <c r="S105" s="168"/>
      <c r="T105" s="168"/>
      <c r="U105" s="168"/>
      <c r="V105" s="168"/>
      <c r="W105" s="168"/>
      <c r="X105" s="168"/>
      <c r="Y105" s="168"/>
      <c r="Z105" s="168"/>
      <c r="AA105" s="168"/>
      <c r="AB105" s="168"/>
      <c r="AC105" s="168"/>
      <c r="AD105" s="168"/>
      <c r="AE105" s="168"/>
      <c r="AF105" s="168"/>
      <c r="AG105" s="168"/>
      <c r="AH105" s="168"/>
      <c r="AI105" s="168"/>
      <c r="AJ105" s="168"/>
      <c r="AK105" s="168"/>
      <c r="AL105" s="168"/>
      <c r="AM105" s="168"/>
      <c r="AN105" s="168"/>
      <c r="AO105" s="168"/>
      <c r="AP105" s="168"/>
      <c r="AQ105" s="168"/>
      <c r="AR105" s="168"/>
      <c r="AS105" s="168"/>
      <c r="AT105" s="168"/>
      <c r="AU105" s="168"/>
      <c r="AV105" s="168"/>
      <c r="AW105" s="168"/>
      <c r="AX105" s="168"/>
      <c r="AY105" s="168"/>
      <c r="AZ105" s="168"/>
      <c r="BA105" s="168"/>
      <c r="BB105" s="168"/>
      <c r="BC105" s="168"/>
      <c r="BD105" s="168"/>
      <c r="BE105" s="168"/>
      <c r="BF105" s="168"/>
      <c r="BG105" s="168"/>
      <c r="BH105" s="168"/>
      <c r="BI105" s="168"/>
      <c r="BJ105" s="168"/>
      <c r="BK105" s="168"/>
      <c r="BL105" s="168"/>
      <c r="BM105" s="168"/>
      <c r="BN105" s="168"/>
      <c r="BO105" s="168"/>
      <c r="BP105" s="168"/>
      <c r="BQ105" s="168"/>
      <c r="BR105" s="168"/>
      <c r="BS105" s="168"/>
      <c r="BT105" s="168"/>
      <c r="BU105" s="168"/>
      <c r="BV105" s="168"/>
      <c r="BW105" s="168"/>
      <c r="BX105" s="168"/>
      <c r="BY105" s="168"/>
      <c r="BZ105" s="168"/>
      <c r="CA105" s="168"/>
      <c r="CB105" s="168"/>
      <c r="CC105" s="168"/>
      <c r="CD105" s="168"/>
      <c r="CE105" s="168"/>
      <c r="CF105" s="168"/>
      <c r="CG105" s="168"/>
      <c r="CH105" s="168"/>
      <c r="CI105" s="168"/>
      <c r="CJ105" s="168"/>
      <c r="CK105" s="168"/>
      <c r="CL105" s="168"/>
      <c r="CM105" s="168"/>
      <c r="CN105" s="168"/>
      <c r="CO105" s="168"/>
      <c r="CP105" s="168"/>
      <c r="CQ105" s="168"/>
      <c r="CR105" s="168"/>
      <c r="CS105" s="168"/>
      <c r="CT105" s="168"/>
      <c r="CU105" s="168"/>
      <c r="CV105" s="168"/>
      <c r="CW105" s="168"/>
      <c r="CX105" s="168"/>
      <c r="CY105" s="168"/>
      <c r="CZ105" s="168"/>
      <c r="DA105" s="168"/>
      <c r="DB105" s="168"/>
      <c r="DC105" s="168"/>
      <c r="DD105" s="168"/>
      <c r="DE105" s="168"/>
      <c r="DF105" s="168"/>
      <c r="DG105" s="168"/>
      <c r="DH105" s="168"/>
      <c r="DI105" s="168"/>
      <c r="DJ105" s="168"/>
      <c r="DK105" s="168"/>
      <c r="DL105" s="168"/>
      <c r="DM105" s="168"/>
      <c r="DN105" s="168"/>
      <c r="DO105" s="168"/>
      <c r="DP105" s="168"/>
      <c r="DQ105" s="168"/>
      <c r="DR105" s="168"/>
      <c r="DS105" s="168"/>
      <c r="DT105" s="168"/>
      <c r="DU105" s="168"/>
      <c r="DV105" s="168"/>
      <c r="DW105" s="168"/>
      <c r="DX105" s="168"/>
      <c r="DY105" s="168"/>
      <c r="DZ105" s="168"/>
      <c r="EA105" s="168"/>
      <c r="EB105" s="168"/>
      <c r="EC105" s="168"/>
      <c r="ED105" s="168"/>
      <c r="EE105" s="168"/>
      <c r="EF105" s="168"/>
      <c r="EG105" s="168"/>
      <c r="EH105" s="168"/>
      <c r="EI105" s="168"/>
      <c r="EJ105" s="168"/>
      <c r="EK105" s="168"/>
      <c r="EL105" s="168"/>
      <c r="EM105" s="168"/>
      <c r="EN105" s="168"/>
      <c r="EO105" s="168"/>
      <c r="EP105" s="168"/>
      <c r="EQ105" s="168"/>
      <c r="ER105" s="168"/>
      <c r="ES105" s="168"/>
      <c r="ET105" s="168"/>
      <c r="EU105" s="168"/>
      <c r="EV105" s="168"/>
      <c r="EW105" s="168"/>
      <c r="EX105" s="168"/>
      <c r="EY105" s="168"/>
      <c r="EZ105" s="168"/>
      <c r="FA105" s="168"/>
      <c r="FB105" s="168"/>
      <c r="FC105" s="168"/>
      <c r="FD105" s="168"/>
      <c r="FE105" s="168"/>
      <c r="FF105" s="168"/>
      <c r="FG105" s="168"/>
      <c r="FH105" s="168"/>
      <c r="FI105" s="168"/>
      <c r="FJ105" s="168"/>
      <c r="FK105" s="168"/>
      <c r="FL105" s="168"/>
      <c r="FM105" s="168"/>
      <c r="FN105" s="168"/>
      <c r="FO105" s="168"/>
      <c r="FP105" s="168"/>
      <c r="FQ105" s="168"/>
      <c r="FR105" s="168"/>
      <c r="FS105" s="168"/>
      <c r="FT105" s="168"/>
      <c r="FU105" s="168"/>
      <c r="FV105" s="168"/>
      <c r="FW105" s="168"/>
      <c r="FX105" s="168"/>
      <c r="FY105" s="168"/>
      <c r="FZ105" s="168"/>
      <c r="GA105" s="168"/>
      <c r="GB105" s="168"/>
      <c r="GC105" s="168"/>
      <c r="GD105" s="168"/>
      <c r="GE105" s="168"/>
      <c r="GF105" s="168"/>
      <c r="GG105" s="168"/>
      <c r="GH105" s="168"/>
      <c r="GI105" s="168"/>
      <c r="GJ105" s="168"/>
      <c r="GK105" s="168"/>
      <c r="GL105" s="168"/>
      <c r="GM105" s="168"/>
      <c r="GN105" s="168"/>
      <c r="GO105" s="168"/>
      <c r="GP105" s="168"/>
      <c r="GQ105" s="168"/>
      <c r="GR105" s="168"/>
      <c r="GS105" s="168"/>
      <c r="GT105" s="168"/>
      <c r="GU105" s="168"/>
      <c r="GV105" s="168"/>
      <c r="GW105" s="168"/>
      <c r="GX105" s="168"/>
      <c r="GY105" s="168"/>
      <c r="GZ105" s="168"/>
      <c r="HA105" s="168"/>
      <c r="HB105" s="168"/>
      <c r="HC105" s="168"/>
      <c r="HD105" s="168"/>
      <c r="HE105" s="168"/>
      <c r="HF105" s="168"/>
      <c r="HG105" s="168"/>
      <c r="HH105" s="168"/>
      <c r="HI105" s="168"/>
      <c r="HJ105" s="168"/>
      <c r="HK105" s="168"/>
      <c r="HL105" s="168"/>
      <c r="HM105" s="168"/>
      <c r="HN105" s="168"/>
      <c r="HO105" s="168"/>
      <c r="HP105" s="168"/>
      <c r="HQ105" s="168"/>
      <c r="HR105" s="168"/>
      <c r="HS105" s="168"/>
      <c r="HT105" s="168"/>
      <c r="HU105" s="168"/>
      <c r="HV105" s="168"/>
      <c r="HW105" s="168"/>
      <c r="HX105" s="168"/>
      <c r="HY105" s="168"/>
      <c r="HZ105" s="168"/>
      <c r="IA105" s="168"/>
      <c r="IB105" s="168"/>
      <c r="IC105" s="168"/>
      <c r="ID105" s="168"/>
      <c r="IE105" s="168"/>
      <c r="IF105" s="168"/>
      <c r="IG105" s="168"/>
      <c r="IH105" s="168"/>
      <c r="II105" s="168"/>
      <c r="IJ105" s="168"/>
      <c r="IK105" s="168"/>
      <c r="IL105" s="168"/>
      <c r="IM105" s="168"/>
      <c r="IN105" s="168"/>
      <c r="IO105" s="168"/>
      <c r="IP105" s="168"/>
      <c r="IQ105" s="168"/>
      <c r="IR105" s="168"/>
      <c r="IS105" s="168"/>
      <c r="IT105" s="168"/>
      <c r="IU105" s="168"/>
      <c r="IV105" s="168"/>
    </row>
    <row r="106" spans="1:256" s="149" customFormat="1" ht="12.95" customHeight="1">
      <c r="A106" s="147"/>
      <c r="B106" s="177" t="s">
        <v>662</v>
      </c>
      <c r="C106" s="148">
        <v>10000000</v>
      </c>
      <c r="D106" s="141" t="s">
        <v>564</v>
      </c>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c r="BB106" s="143"/>
      <c r="BC106" s="143"/>
      <c r="BD106" s="143"/>
      <c r="BE106" s="143"/>
      <c r="BF106" s="143"/>
      <c r="BG106" s="143"/>
      <c r="BH106" s="143"/>
      <c r="BI106" s="143"/>
      <c r="BJ106" s="143"/>
      <c r="BK106" s="143"/>
      <c r="BL106" s="143"/>
      <c r="BM106" s="143"/>
      <c r="BN106" s="143"/>
      <c r="BO106" s="143"/>
      <c r="BP106" s="143"/>
      <c r="BQ106" s="143"/>
      <c r="BR106" s="143"/>
      <c r="BS106" s="143"/>
      <c r="BT106" s="143"/>
      <c r="BU106" s="143"/>
      <c r="BV106" s="143"/>
      <c r="BW106" s="143"/>
      <c r="BX106" s="143"/>
      <c r="BY106" s="143"/>
      <c r="BZ106" s="143"/>
      <c r="CA106" s="143"/>
      <c r="CB106" s="143"/>
      <c r="CC106" s="143"/>
      <c r="CD106" s="143"/>
      <c r="CE106" s="143"/>
      <c r="CF106" s="143"/>
      <c r="CG106" s="143"/>
      <c r="CH106" s="143"/>
      <c r="CI106" s="143"/>
      <c r="CJ106" s="143"/>
      <c r="CK106" s="143"/>
      <c r="CL106" s="143"/>
      <c r="CM106" s="143"/>
      <c r="CN106" s="143"/>
      <c r="CO106" s="143"/>
      <c r="CP106" s="143"/>
      <c r="CQ106" s="143"/>
      <c r="CR106" s="143"/>
      <c r="CS106" s="143"/>
      <c r="CT106" s="143"/>
      <c r="CU106" s="143"/>
      <c r="CV106" s="143"/>
      <c r="CW106" s="143"/>
      <c r="CX106" s="143"/>
      <c r="CY106" s="143"/>
      <c r="CZ106" s="143"/>
      <c r="DA106" s="143"/>
      <c r="DB106" s="143"/>
      <c r="DC106" s="143"/>
      <c r="DD106" s="143"/>
      <c r="DE106" s="143"/>
      <c r="DF106" s="143"/>
      <c r="DG106" s="143"/>
      <c r="DH106" s="143"/>
      <c r="DI106" s="143"/>
      <c r="DJ106" s="143"/>
      <c r="DK106" s="143"/>
      <c r="DL106" s="143"/>
      <c r="DM106" s="143"/>
      <c r="DN106" s="143"/>
      <c r="DO106" s="143"/>
      <c r="DP106" s="143"/>
      <c r="DQ106" s="143"/>
      <c r="DR106" s="143"/>
      <c r="DS106" s="143"/>
      <c r="DT106" s="143"/>
      <c r="DU106" s="143"/>
      <c r="DV106" s="143"/>
      <c r="DW106" s="143"/>
      <c r="DX106" s="143"/>
      <c r="DY106" s="143"/>
      <c r="DZ106" s="143"/>
      <c r="EA106" s="143"/>
      <c r="EB106" s="143"/>
      <c r="EC106" s="143"/>
      <c r="ED106" s="143"/>
      <c r="EE106" s="143"/>
      <c r="EF106" s="143"/>
      <c r="EG106" s="143"/>
      <c r="EH106" s="143"/>
      <c r="EI106" s="143"/>
      <c r="EJ106" s="143"/>
      <c r="EK106" s="143"/>
      <c r="EL106" s="143"/>
      <c r="EM106" s="143"/>
      <c r="EN106" s="143"/>
      <c r="EO106" s="143"/>
      <c r="EP106" s="143"/>
      <c r="EQ106" s="143"/>
      <c r="ER106" s="143"/>
      <c r="ES106" s="143"/>
      <c r="ET106" s="143"/>
      <c r="EU106" s="143"/>
      <c r="EV106" s="143"/>
      <c r="EW106" s="143"/>
      <c r="EX106" s="143"/>
      <c r="EY106" s="143"/>
      <c r="EZ106" s="143"/>
      <c r="FA106" s="143"/>
      <c r="FB106" s="143"/>
      <c r="FC106" s="143"/>
      <c r="FD106" s="143"/>
      <c r="FE106" s="143"/>
      <c r="FF106" s="143"/>
      <c r="FG106" s="143"/>
      <c r="FH106" s="143"/>
      <c r="FI106" s="143"/>
      <c r="FJ106" s="143"/>
      <c r="FK106" s="143"/>
      <c r="FL106" s="143"/>
      <c r="FM106" s="143"/>
      <c r="FN106" s="143"/>
      <c r="FO106" s="143"/>
      <c r="FP106" s="143"/>
      <c r="FQ106" s="143"/>
      <c r="FR106" s="143"/>
      <c r="FS106" s="143"/>
      <c r="FT106" s="143"/>
      <c r="FU106" s="143"/>
      <c r="FV106" s="143"/>
      <c r="FW106" s="143"/>
      <c r="FX106" s="143"/>
      <c r="FY106" s="143"/>
      <c r="FZ106" s="143"/>
      <c r="GA106" s="143"/>
      <c r="GB106" s="143"/>
      <c r="GC106" s="143"/>
      <c r="GD106" s="143"/>
      <c r="GE106" s="143"/>
      <c r="GF106" s="143"/>
      <c r="GG106" s="143"/>
      <c r="GH106" s="143"/>
      <c r="GI106" s="143"/>
      <c r="GJ106" s="143"/>
      <c r="GK106" s="143"/>
      <c r="GL106" s="143"/>
      <c r="GM106" s="143"/>
      <c r="GN106" s="143"/>
      <c r="GO106" s="143"/>
      <c r="GP106" s="143"/>
      <c r="GQ106" s="143"/>
      <c r="GR106" s="143"/>
      <c r="GS106" s="143"/>
      <c r="GT106" s="143"/>
      <c r="GU106" s="143"/>
      <c r="GV106" s="143"/>
      <c r="GW106" s="143"/>
      <c r="GX106" s="143"/>
      <c r="GY106" s="143"/>
      <c r="GZ106" s="143"/>
      <c r="HA106" s="143"/>
      <c r="HB106" s="143"/>
      <c r="HC106" s="143"/>
      <c r="HD106" s="143"/>
      <c r="HE106" s="143"/>
      <c r="HF106" s="143"/>
      <c r="HG106" s="143"/>
      <c r="HH106" s="143"/>
      <c r="HI106" s="143"/>
      <c r="HJ106" s="143"/>
      <c r="HK106" s="143"/>
      <c r="HL106" s="143"/>
      <c r="HM106" s="143"/>
      <c r="HN106" s="143"/>
      <c r="HO106" s="143"/>
      <c r="HP106" s="143"/>
      <c r="HQ106" s="143"/>
      <c r="HR106" s="143"/>
      <c r="HS106" s="143"/>
      <c r="HT106" s="143"/>
      <c r="HU106" s="143"/>
      <c r="HV106" s="143"/>
      <c r="HW106" s="143"/>
      <c r="HX106" s="143"/>
      <c r="HY106" s="143"/>
      <c r="HZ106" s="143"/>
      <c r="IA106" s="143"/>
      <c r="IB106" s="143"/>
      <c r="IC106" s="143"/>
      <c r="ID106" s="143"/>
      <c r="IE106" s="143"/>
      <c r="IF106" s="143"/>
      <c r="IG106" s="143"/>
      <c r="IH106" s="143"/>
      <c r="II106" s="143"/>
      <c r="IJ106" s="143"/>
      <c r="IK106" s="143"/>
      <c r="IL106" s="143"/>
      <c r="IM106" s="143"/>
      <c r="IN106" s="143"/>
      <c r="IO106" s="143"/>
      <c r="IP106" s="143"/>
      <c r="IQ106" s="143"/>
      <c r="IR106" s="143"/>
      <c r="IS106" s="143"/>
      <c r="IT106" s="143"/>
      <c r="IU106" s="143"/>
      <c r="IV106" s="143"/>
    </row>
    <row r="107" spans="1:256" ht="12.95" customHeight="1">
      <c r="A107" s="69"/>
      <c r="B107" s="84" t="s">
        <v>626</v>
      </c>
      <c r="C107" s="85">
        <v>1800000</v>
      </c>
      <c r="D107" s="57" t="s">
        <v>564</v>
      </c>
    </row>
    <row r="108" spans="1:256" ht="12.95" customHeight="1">
      <c r="A108" s="69"/>
      <c r="B108" s="84" t="s">
        <v>627</v>
      </c>
      <c r="C108" s="85">
        <v>3000000</v>
      </c>
      <c r="D108" s="57" t="s">
        <v>564</v>
      </c>
    </row>
    <row r="109" spans="1:256" ht="12.95" customHeight="1">
      <c r="A109" s="69"/>
      <c r="B109" s="84"/>
      <c r="C109" s="84"/>
      <c r="D109" s="57"/>
    </row>
    <row r="110" spans="1:256" ht="12.95" customHeight="1">
      <c r="A110" s="69" t="s">
        <v>51</v>
      </c>
      <c r="B110" s="55" t="s">
        <v>534</v>
      </c>
      <c r="C110" s="59">
        <f>C111+C113+C118+C120</f>
        <v>227112000</v>
      </c>
      <c r="D110" s="57"/>
    </row>
    <row r="111" spans="1:256" s="152" customFormat="1" ht="26.25" customHeight="1">
      <c r="A111" s="69" t="s">
        <v>657</v>
      </c>
      <c r="B111" s="150" t="str">
        <f>Sheet5!D86</f>
        <v>Pemeliharaan Gedung/Prasarana Balai Desa/Balai Kemasyarakatan</v>
      </c>
      <c r="C111" s="83">
        <f>SUM(C112)</f>
        <v>27312000</v>
      </c>
      <c r="D111" s="48"/>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c r="AA111" s="135"/>
      <c r="AB111" s="135"/>
      <c r="AC111" s="135"/>
      <c r="AD111" s="135"/>
      <c r="AE111" s="135"/>
      <c r="AF111" s="135"/>
      <c r="AG111" s="135"/>
      <c r="AH111" s="135"/>
      <c r="AI111" s="135"/>
      <c r="AJ111" s="135"/>
      <c r="AK111" s="135"/>
      <c r="AL111" s="135"/>
      <c r="AM111" s="135"/>
      <c r="AN111" s="135"/>
      <c r="AO111" s="135"/>
      <c r="AP111" s="135"/>
      <c r="AQ111" s="135"/>
      <c r="AR111" s="135"/>
      <c r="AS111" s="135"/>
      <c r="AT111" s="135"/>
      <c r="AU111" s="135"/>
      <c r="AV111" s="135"/>
      <c r="AW111" s="135"/>
      <c r="AX111" s="135"/>
      <c r="AY111" s="135"/>
      <c r="AZ111" s="135"/>
      <c r="BA111" s="135"/>
      <c r="BB111" s="135"/>
      <c r="BC111" s="135"/>
      <c r="BD111" s="135"/>
      <c r="BE111" s="135"/>
      <c r="BF111" s="135"/>
      <c r="BG111" s="135"/>
      <c r="BH111" s="135"/>
      <c r="BI111" s="135"/>
      <c r="BJ111" s="135"/>
      <c r="BK111" s="135"/>
      <c r="BL111" s="135"/>
      <c r="BM111" s="135"/>
      <c r="BN111" s="135"/>
      <c r="BO111" s="135"/>
      <c r="BP111" s="135"/>
      <c r="BQ111" s="135"/>
      <c r="BR111" s="135"/>
      <c r="BS111" s="135"/>
      <c r="BT111" s="135"/>
      <c r="BU111" s="135"/>
      <c r="BV111" s="135"/>
      <c r="BW111" s="135"/>
      <c r="BX111" s="135"/>
      <c r="BY111" s="135"/>
      <c r="BZ111" s="135"/>
      <c r="CA111" s="135"/>
      <c r="CB111" s="135"/>
      <c r="CC111" s="135"/>
      <c r="CD111" s="135"/>
      <c r="CE111" s="135"/>
      <c r="CF111" s="135"/>
      <c r="CG111" s="135"/>
      <c r="CH111" s="135"/>
      <c r="CI111" s="135"/>
      <c r="CJ111" s="135"/>
      <c r="CK111" s="135"/>
      <c r="CL111" s="135"/>
      <c r="CM111" s="135"/>
      <c r="CN111" s="135"/>
      <c r="CO111" s="135"/>
      <c r="CP111" s="135"/>
      <c r="CQ111" s="135"/>
      <c r="CR111" s="135"/>
      <c r="CS111" s="135"/>
      <c r="CT111" s="135"/>
      <c r="CU111" s="135"/>
      <c r="CV111" s="135"/>
      <c r="CW111" s="135"/>
      <c r="CX111" s="135"/>
      <c r="CY111" s="135"/>
      <c r="CZ111" s="135"/>
      <c r="DA111" s="135"/>
      <c r="DB111" s="135"/>
      <c r="DC111" s="135"/>
      <c r="DD111" s="135"/>
      <c r="DE111" s="135"/>
      <c r="DF111" s="135"/>
      <c r="DG111" s="135"/>
      <c r="DH111" s="135"/>
      <c r="DI111" s="135"/>
      <c r="DJ111" s="135"/>
      <c r="DK111" s="135"/>
      <c r="DL111" s="135"/>
      <c r="DM111" s="135"/>
      <c r="DN111" s="135"/>
      <c r="DO111" s="135"/>
      <c r="DP111" s="135"/>
      <c r="DQ111" s="135"/>
      <c r="DR111" s="135"/>
      <c r="DS111" s="135"/>
      <c r="DT111" s="135"/>
      <c r="DU111" s="135"/>
      <c r="DV111" s="135"/>
      <c r="DW111" s="135"/>
      <c r="DX111" s="135"/>
      <c r="DY111" s="135"/>
      <c r="DZ111" s="135"/>
      <c r="EA111" s="135"/>
      <c r="EB111" s="135"/>
      <c r="EC111" s="135"/>
      <c r="ED111" s="135"/>
      <c r="EE111" s="135"/>
      <c r="EF111" s="135"/>
      <c r="EG111" s="135"/>
      <c r="EH111" s="135"/>
      <c r="EI111" s="135"/>
      <c r="EJ111" s="135"/>
      <c r="EK111" s="135"/>
      <c r="EL111" s="135"/>
      <c r="EM111" s="135"/>
      <c r="EN111" s="135"/>
      <c r="EO111" s="135"/>
      <c r="EP111" s="135"/>
      <c r="EQ111" s="135"/>
      <c r="ER111" s="135"/>
      <c r="ES111" s="135"/>
      <c r="ET111" s="135"/>
      <c r="EU111" s="135"/>
      <c r="EV111" s="135"/>
      <c r="EW111" s="135"/>
      <c r="EX111" s="135"/>
      <c r="EY111" s="135"/>
      <c r="EZ111" s="135"/>
      <c r="FA111" s="135"/>
      <c r="FB111" s="135"/>
      <c r="FC111" s="135"/>
      <c r="FD111" s="135"/>
      <c r="FE111" s="135"/>
      <c r="FF111" s="135"/>
      <c r="FG111" s="135"/>
      <c r="FH111" s="135"/>
      <c r="FI111" s="135"/>
      <c r="FJ111" s="135"/>
      <c r="FK111" s="135"/>
      <c r="FL111" s="135"/>
      <c r="FM111" s="135"/>
      <c r="FN111" s="135"/>
      <c r="FO111" s="135"/>
      <c r="FP111" s="135"/>
      <c r="FQ111" s="135"/>
      <c r="FR111" s="135"/>
      <c r="FS111" s="135"/>
      <c r="FT111" s="135"/>
      <c r="FU111" s="135"/>
      <c r="FV111" s="135"/>
      <c r="FW111" s="135"/>
      <c r="FX111" s="135"/>
      <c r="FY111" s="135"/>
      <c r="FZ111" s="135"/>
      <c r="GA111" s="135"/>
      <c r="GB111" s="135"/>
      <c r="GC111" s="135"/>
      <c r="GD111" s="135"/>
      <c r="GE111" s="135"/>
      <c r="GF111" s="135"/>
      <c r="GG111" s="135"/>
      <c r="GH111" s="135"/>
      <c r="GI111" s="135"/>
      <c r="GJ111" s="135"/>
      <c r="GK111" s="135"/>
      <c r="GL111" s="135"/>
      <c r="GM111" s="135"/>
      <c r="GN111" s="135"/>
      <c r="GO111" s="135"/>
      <c r="GP111" s="135"/>
      <c r="GQ111" s="135"/>
      <c r="GR111" s="135"/>
      <c r="GS111" s="135"/>
      <c r="GT111" s="135"/>
      <c r="GU111" s="135"/>
      <c r="GV111" s="135"/>
      <c r="GW111" s="135"/>
      <c r="GX111" s="135"/>
      <c r="GY111" s="135"/>
      <c r="GZ111" s="135"/>
      <c r="HA111" s="135"/>
      <c r="HB111" s="135"/>
      <c r="HC111" s="135"/>
      <c r="HD111" s="135"/>
      <c r="HE111" s="135"/>
      <c r="HF111" s="135"/>
      <c r="HG111" s="135"/>
      <c r="HH111" s="135"/>
      <c r="HI111" s="135"/>
      <c r="HJ111" s="135"/>
      <c r="HK111" s="135"/>
      <c r="HL111" s="135"/>
      <c r="HM111" s="135"/>
      <c r="HN111" s="135"/>
      <c r="HO111" s="135"/>
      <c r="HP111" s="135"/>
      <c r="HQ111" s="135"/>
      <c r="HR111" s="135"/>
      <c r="HS111" s="135"/>
      <c r="HT111" s="135"/>
      <c r="HU111" s="135"/>
      <c r="HV111" s="135"/>
      <c r="HW111" s="135"/>
      <c r="HX111" s="135"/>
      <c r="HY111" s="135"/>
      <c r="HZ111" s="135"/>
      <c r="IA111" s="135"/>
      <c r="IB111" s="135"/>
      <c r="IC111" s="135"/>
      <c r="ID111" s="135"/>
      <c r="IE111" s="135"/>
      <c r="IF111" s="135"/>
      <c r="IG111" s="135"/>
      <c r="IH111" s="135"/>
      <c r="II111" s="135"/>
      <c r="IJ111" s="135"/>
      <c r="IK111" s="135"/>
      <c r="IL111" s="135"/>
      <c r="IM111" s="135"/>
      <c r="IN111" s="135"/>
      <c r="IO111" s="135"/>
      <c r="IP111" s="135"/>
      <c r="IQ111" s="135"/>
      <c r="IR111" s="135"/>
      <c r="IS111" s="135"/>
      <c r="IT111" s="135"/>
      <c r="IU111" s="135"/>
      <c r="IV111" s="135"/>
    </row>
    <row r="112" spans="1:256" s="133" customFormat="1" ht="12.95" customHeight="1">
      <c r="A112" s="54"/>
      <c r="B112" s="60" t="s">
        <v>658</v>
      </c>
      <c r="C112" s="56">
        <v>27312000</v>
      </c>
      <c r="D112" s="57" t="s">
        <v>564</v>
      </c>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row>
    <row r="113" spans="1:256" s="152" customFormat="1" ht="26.25" customHeight="1">
      <c r="A113" s="69" t="s">
        <v>629</v>
      </c>
      <c r="B113" s="150" t="str">
        <f>Sheet5!D87</f>
        <v>Pemeliharaan Pemakaman Milik Desa/Situs Bersejarah Milik Desa/Petilasan Milik Desa</v>
      </c>
      <c r="C113" s="83">
        <f>SUM(C114:C117)</f>
        <v>24800000</v>
      </c>
      <c r="D113" s="48"/>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c r="AF113" s="135"/>
      <c r="AG113" s="135"/>
      <c r="AH113" s="135"/>
      <c r="AI113" s="135"/>
      <c r="AJ113" s="135"/>
      <c r="AK113" s="135"/>
      <c r="AL113" s="135"/>
      <c r="AM113" s="135"/>
      <c r="AN113" s="135"/>
      <c r="AO113" s="135"/>
      <c r="AP113" s="135"/>
      <c r="AQ113" s="135"/>
      <c r="AR113" s="135"/>
      <c r="AS113" s="135"/>
      <c r="AT113" s="135"/>
      <c r="AU113" s="135"/>
      <c r="AV113" s="135"/>
      <c r="AW113" s="135"/>
      <c r="AX113" s="135"/>
      <c r="AY113" s="135"/>
      <c r="AZ113" s="135"/>
      <c r="BA113" s="135"/>
      <c r="BB113" s="135"/>
      <c r="BC113" s="135"/>
      <c r="BD113" s="135"/>
      <c r="BE113" s="135"/>
      <c r="BF113" s="135"/>
      <c r="BG113" s="135"/>
      <c r="BH113" s="135"/>
      <c r="BI113" s="135"/>
      <c r="BJ113" s="135"/>
      <c r="BK113" s="135"/>
      <c r="BL113" s="135"/>
      <c r="BM113" s="135"/>
      <c r="BN113" s="135"/>
      <c r="BO113" s="135"/>
      <c r="BP113" s="135"/>
      <c r="BQ113" s="135"/>
      <c r="BR113" s="135"/>
      <c r="BS113" s="135"/>
      <c r="BT113" s="135"/>
      <c r="BU113" s="135"/>
      <c r="BV113" s="135"/>
      <c r="BW113" s="135"/>
      <c r="BX113" s="135"/>
      <c r="BY113" s="135"/>
      <c r="BZ113" s="135"/>
      <c r="CA113" s="135"/>
      <c r="CB113" s="135"/>
      <c r="CC113" s="135"/>
      <c r="CD113" s="135"/>
      <c r="CE113" s="135"/>
      <c r="CF113" s="135"/>
      <c r="CG113" s="135"/>
      <c r="CH113" s="135"/>
      <c r="CI113" s="135"/>
      <c r="CJ113" s="135"/>
      <c r="CK113" s="135"/>
      <c r="CL113" s="135"/>
      <c r="CM113" s="135"/>
      <c r="CN113" s="135"/>
      <c r="CO113" s="135"/>
      <c r="CP113" s="135"/>
      <c r="CQ113" s="135"/>
      <c r="CR113" s="135"/>
      <c r="CS113" s="135"/>
      <c r="CT113" s="135"/>
      <c r="CU113" s="135"/>
      <c r="CV113" s="135"/>
      <c r="CW113" s="135"/>
      <c r="CX113" s="135"/>
      <c r="CY113" s="135"/>
      <c r="CZ113" s="135"/>
      <c r="DA113" s="135"/>
      <c r="DB113" s="135"/>
      <c r="DC113" s="135"/>
      <c r="DD113" s="135"/>
      <c r="DE113" s="135"/>
      <c r="DF113" s="135"/>
      <c r="DG113" s="135"/>
      <c r="DH113" s="135"/>
      <c r="DI113" s="135"/>
      <c r="DJ113" s="135"/>
      <c r="DK113" s="135"/>
      <c r="DL113" s="135"/>
      <c r="DM113" s="135"/>
      <c r="DN113" s="135"/>
      <c r="DO113" s="135"/>
      <c r="DP113" s="135"/>
      <c r="DQ113" s="135"/>
      <c r="DR113" s="135"/>
      <c r="DS113" s="135"/>
      <c r="DT113" s="135"/>
      <c r="DU113" s="135"/>
      <c r="DV113" s="135"/>
      <c r="DW113" s="135"/>
      <c r="DX113" s="135"/>
      <c r="DY113" s="135"/>
      <c r="DZ113" s="135"/>
      <c r="EA113" s="135"/>
      <c r="EB113" s="135"/>
      <c r="EC113" s="135"/>
      <c r="ED113" s="135"/>
      <c r="EE113" s="135"/>
      <c r="EF113" s="135"/>
      <c r="EG113" s="135"/>
      <c r="EH113" s="135"/>
      <c r="EI113" s="135"/>
      <c r="EJ113" s="135"/>
      <c r="EK113" s="135"/>
      <c r="EL113" s="135"/>
      <c r="EM113" s="135"/>
      <c r="EN113" s="135"/>
      <c r="EO113" s="135"/>
      <c r="EP113" s="135"/>
      <c r="EQ113" s="135"/>
      <c r="ER113" s="135"/>
      <c r="ES113" s="135"/>
      <c r="ET113" s="135"/>
      <c r="EU113" s="135"/>
      <c r="EV113" s="135"/>
      <c r="EW113" s="135"/>
      <c r="EX113" s="135"/>
      <c r="EY113" s="135"/>
      <c r="EZ113" s="135"/>
      <c r="FA113" s="135"/>
      <c r="FB113" s="135"/>
      <c r="FC113" s="135"/>
      <c r="FD113" s="135"/>
      <c r="FE113" s="135"/>
      <c r="FF113" s="135"/>
      <c r="FG113" s="135"/>
      <c r="FH113" s="135"/>
      <c r="FI113" s="135"/>
      <c r="FJ113" s="135"/>
      <c r="FK113" s="135"/>
      <c r="FL113" s="135"/>
      <c r="FM113" s="135"/>
      <c r="FN113" s="135"/>
      <c r="FO113" s="135"/>
      <c r="FP113" s="135"/>
      <c r="FQ113" s="135"/>
      <c r="FR113" s="135"/>
      <c r="FS113" s="135"/>
      <c r="FT113" s="135"/>
      <c r="FU113" s="135"/>
      <c r="FV113" s="135"/>
      <c r="FW113" s="135"/>
      <c r="FX113" s="135"/>
      <c r="FY113" s="135"/>
      <c r="FZ113" s="135"/>
      <c r="GA113" s="135"/>
      <c r="GB113" s="135"/>
      <c r="GC113" s="135"/>
      <c r="GD113" s="135"/>
      <c r="GE113" s="135"/>
      <c r="GF113" s="135"/>
      <c r="GG113" s="135"/>
      <c r="GH113" s="135"/>
      <c r="GI113" s="135"/>
      <c r="GJ113" s="135"/>
      <c r="GK113" s="135"/>
      <c r="GL113" s="135"/>
      <c r="GM113" s="135"/>
      <c r="GN113" s="135"/>
      <c r="GO113" s="135"/>
      <c r="GP113" s="135"/>
      <c r="GQ113" s="135"/>
      <c r="GR113" s="135"/>
      <c r="GS113" s="135"/>
      <c r="GT113" s="135"/>
      <c r="GU113" s="135"/>
      <c r="GV113" s="135"/>
      <c r="GW113" s="135"/>
      <c r="GX113" s="135"/>
      <c r="GY113" s="135"/>
      <c r="GZ113" s="135"/>
      <c r="HA113" s="135"/>
      <c r="HB113" s="135"/>
      <c r="HC113" s="135"/>
      <c r="HD113" s="135"/>
      <c r="HE113" s="135"/>
      <c r="HF113" s="135"/>
      <c r="HG113" s="135"/>
      <c r="HH113" s="135"/>
      <c r="HI113" s="135"/>
      <c r="HJ113" s="135"/>
      <c r="HK113" s="135"/>
      <c r="HL113" s="135"/>
      <c r="HM113" s="135"/>
      <c r="HN113" s="135"/>
      <c r="HO113" s="135"/>
      <c r="HP113" s="135"/>
      <c r="HQ113" s="135"/>
      <c r="HR113" s="135"/>
      <c r="HS113" s="135"/>
      <c r="HT113" s="135"/>
      <c r="HU113" s="135"/>
      <c r="HV113" s="135"/>
      <c r="HW113" s="135"/>
      <c r="HX113" s="135"/>
      <c r="HY113" s="135"/>
      <c r="HZ113" s="135"/>
      <c r="IA113" s="135"/>
      <c r="IB113" s="135"/>
      <c r="IC113" s="135"/>
      <c r="ID113" s="135"/>
      <c r="IE113" s="135"/>
      <c r="IF113" s="135"/>
      <c r="IG113" s="135"/>
      <c r="IH113" s="135"/>
      <c r="II113" s="135"/>
      <c r="IJ113" s="135"/>
      <c r="IK113" s="135"/>
      <c r="IL113" s="135"/>
      <c r="IM113" s="135"/>
      <c r="IN113" s="135"/>
      <c r="IO113" s="135"/>
      <c r="IP113" s="135"/>
      <c r="IQ113" s="135"/>
      <c r="IR113" s="135"/>
      <c r="IS113" s="135"/>
      <c r="IT113" s="135"/>
      <c r="IU113" s="135"/>
      <c r="IV113" s="135"/>
    </row>
    <row r="114" spans="1:256" s="133" customFormat="1" ht="12.95" customHeight="1">
      <c r="A114" s="54"/>
      <c r="B114" s="60" t="s">
        <v>630</v>
      </c>
      <c r="C114" s="56">
        <f>300000*2*12</f>
        <v>7200000</v>
      </c>
      <c r="D114" s="57" t="s">
        <v>564</v>
      </c>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c r="IT114" s="1"/>
      <c r="IU114" s="1"/>
      <c r="IV114" s="1"/>
    </row>
    <row r="115" spans="1:256" s="133" customFormat="1" ht="12.95" customHeight="1">
      <c r="A115" s="54"/>
      <c r="B115" s="60" t="s">
        <v>667</v>
      </c>
      <c r="C115" s="56">
        <f>300000*3*6</f>
        <v>5400000</v>
      </c>
      <c r="D115" s="57" t="s">
        <v>564</v>
      </c>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1"/>
      <c r="IP115" s="1"/>
      <c r="IQ115" s="1"/>
      <c r="IR115" s="1"/>
      <c r="IS115" s="1"/>
      <c r="IT115" s="1"/>
      <c r="IU115" s="1"/>
      <c r="IV115" s="1"/>
    </row>
    <row r="116" spans="1:256" s="133" customFormat="1" ht="12.95" customHeight="1">
      <c r="A116" s="54"/>
      <c r="B116" s="60" t="s">
        <v>631</v>
      </c>
      <c r="C116" s="56">
        <v>5000000</v>
      </c>
      <c r="D116" s="57" t="s">
        <v>564</v>
      </c>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c r="IT116" s="1"/>
      <c r="IU116" s="1"/>
      <c r="IV116" s="1"/>
    </row>
    <row r="117" spans="1:256" s="133" customFormat="1" ht="12.95" customHeight="1">
      <c r="A117" s="54"/>
      <c r="B117" s="60" t="s">
        <v>632</v>
      </c>
      <c r="C117" s="56">
        <v>7200000</v>
      </c>
      <c r="D117" s="57" t="s">
        <v>564</v>
      </c>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c r="IT117" s="1"/>
      <c r="IU117" s="1"/>
      <c r="IV117" s="1"/>
    </row>
    <row r="118" spans="1:256" s="152" customFormat="1" ht="14.25" customHeight="1">
      <c r="A118" s="69" t="s">
        <v>633</v>
      </c>
      <c r="B118" s="150" t="str">
        <f>Sheet5!D92</f>
        <v>Pembangunan/Rehabilitasi/Peningkatan/Pengerasan Jalan Usaha Tani **</v>
      </c>
      <c r="C118" s="83">
        <f>SUM(C119:C119)</f>
        <v>105000000</v>
      </c>
      <c r="D118" s="48"/>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c r="AF118" s="135"/>
      <c r="AG118" s="135"/>
      <c r="AH118" s="135"/>
      <c r="AI118" s="135"/>
      <c r="AJ118" s="135"/>
      <c r="AK118" s="135"/>
      <c r="AL118" s="135"/>
      <c r="AM118" s="135"/>
      <c r="AN118" s="135"/>
      <c r="AO118" s="135"/>
      <c r="AP118" s="135"/>
      <c r="AQ118" s="135"/>
      <c r="AR118" s="135"/>
      <c r="AS118" s="135"/>
      <c r="AT118" s="135"/>
      <c r="AU118" s="135"/>
      <c r="AV118" s="135"/>
      <c r="AW118" s="135"/>
      <c r="AX118" s="135"/>
      <c r="AY118" s="135"/>
      <c r="AZ118" s="135"/>
      <c r="BA118" s="135"/>
      <c r="BB118" s="135"/>
      <c r="BC118" s="135"/>
      <c r="BD118" s="135"/>
      <c r="BE118" s="135"/>
      <c r="BF118" s="135"/>
      <c r="BG118" s="135"/>
      <c r="BH118" s="135"/>
      <c r="BI118" s="135"/>
      <c r="BJ118" s="135"/>
      <c r="BK118" s="135"/>
      <c r="BL118" s="135"/>
      <c r="BM118" s="135"/>
      <c r="BN118" s="135"/>
      <c r="BO118" s="135"/>
      <c r="BP118" s="135"/>
      <c r="BQ118" s="135"/>
      <c r="BR118" s="135"/>
      <c r="BS118" s="135"/>
      <c r="BT118" s="135"/>
      <c r="BU118" s="135"/>
      <c r="BV118" s="135"/>
      <c r="BW118" s="135"/>
      <c r="BX118" s="135"/>
      <c r="BY118" s="135"/>
      <c r="BZ118" s="135"/>
      <c r="CA118" s="135"/>
      <c r="CB118" s="135"/>
      <c r="CC118" s="135"/>
      <c r="CD118" s="135"/>
      <c r="CE118" s="135"/>
      <c r="CF118" s="135"/>
      <c r="CG118" s="135"/>
      <c r="CH118" s="135"/>
      <c r="CI118" s="135"/>
      <c r="CJ118" s="135"/>
      <c r="CK118" s="135"/>
      <c r="CL118" s="135"/>
      <c r="CM118" s="135"/>
      <c r="CN118" s="135"/>
      <c r="CO118" s="135"/>
      <c r="CP118" s="135"/>
      <c r="CQ118" s="135"/>
      <c r="CR118" s="135"/>
      <c r="CS118" s="135"/>
      <c r="CT118" s="135"/>
      <c r="CU118" s="135"/>
      <c r="CV118" s="135"/>
      <c r="CW118" s="135"/>
      <c r="CX118" s="135"/>
      <c r="CY118" s="135"/>
      <c r="CZ118" s="135"/>
      <c r="DA118" s="135"/>
      <c r="DB118" s="135"/>
      <c r="DC118" s="135"/>
      <c r="DD118" s="135"/>
      <c r="DE118" s="135"/>
      <c r="DF118" s="135"/>
      <c r="DG118" s="135"/>
      <c r="DH118" s="135"/>
      <c r="DI118" s="135"/>
      <c r="DJ118" s="135"/>
      <c r="DK118" s="135"/>
      <c r="DL118" s="135"/>
      <c r="DM118" s="135"/>
      <c r="DN118" s="135"/>
      <c r="DO118" s="135"/>
      <c r="DP118" s="135"/>
      <c r="DQ118" s="135"/>
      <c r="DR118" s="135"/>
      <c r="DS118" s="135"/>
      <c r="DT118" s="135"/>
      <c r="DU118" s="135"/>
      <c r="DV118" s="135"/>
      <c r="DW118" s="135"/>
      <c r="DX118" s="135"/>
      <c r="DY118" s="135"/>
      <c r="DZ118" s="135"/>
      <c r="EA118" s="135"/>
      <c r="EB118" s="135"/>
      <c r="EC118" s="135"/>
      <c r="ED118" s="135"/>
      <c r="EE118" s="135"/>
      <c r="EF118" s="135"/>
      <c r="EG118" s="135"/>
      <c r="EH118" s="135"/>
      <c r="EI118" s="135"/>
      <c r="EJ118" s="135"/>
      <c r="EK118" s="135"/>
      <c r="EL118" s="135"/>
      <c r="EM118" s="135"/>
      <c r="EN118" s="135"/>
      <c r="EO118" s="135"/>
      <c r="EP118" s="135"/>
      <c r="EQ118" s="135"/>
      <c r="ER118" s="135"/>
      <c r="ES118" s="135"/>
      <c r="ET118" s="135"/>
      <c r="EU118" s="135"/>
      <c r="EV118" s="135"/>
      <c r="EW118" s="135"/>
      <c r="EX118" s="135"/>
      <c r="EY118" s="135"/>
      <c r="EZ118" s="135"/>
      <c r="FA118" s="135"/>
      <c r="FB118" s="135"/>
      <c r="FC118" s="135"/>
      <c r="FD118" s="135"/>
      <c r="FE118" s="135"/>
      <c r="FF118" s="135"/>
      <c r="FG118" s="135"/>
      <c r="FH118" s="135"/>
      <c r="FI118" s="135"/>
      <c r="FJ118" s="135"/>
      <c r="FK118" s="135"/>
      <c r="FL118" s="135"/>
      <c r="FM118" s="135"/>
      <c r="FN118" s="135"/>
      <c r="FO118" s="135"/>
      <c r="FP118" s="135"/>
      <c r="FQ118" s="135"/>
      <c r="FR118" s="135"/>
      <c r="FS118" s="135"/>
      <c r="FT118" s="135"/>
      <c r="FU118" s="135"/>
      <c r="FV118" s="135"/>
      <c r="FW118" s="135"/>
      <c r="FX118" s="135"/>
      <c r="FY118" s="135"/>
      <c r="FZ118" s="135"/>
      <c r="GA118" s="135"/>
      <c r="GB118" s="135"/>
      <c r="GC118" s="135"/>
      <c r="GD118" s="135"/>
      <c r="GE118" s="135"/>
      <c r="GF118" s="135"/>
      <c r="GG118" s="135"/>
      <c r="GH118" s="135"/>
      <c r="GI118" s="135"/>
      <c r="GJ118" s="135"/>
      <c r="GK118" s="135"/>
      <c r="GL118" s="135"/>
      <c r="GM118" s="135"/>
      <c r="GN118" s="135"/>
      <c r="GO118" s="135"/>
      <c r="GP118" s="135"/>
      <c r="GQ118" s="135"/>
      <c r="GR118" s="135"/>
      <c r="GS118" s="135"/>
      <c r="GT118" s="135"/>
      <c r="GU118" s="135"/>
      <c r="GV118" s="135"/>
      <c r="GW118" s="135"/>
      <c r="GX118" s="135"/>
      <c r="GY118" s="135"/>
      <c r="GZ118" s="135"/>
      <c r="HA118" s="135"/>
      <c r="HB118" s="135"/>
      <c r="HC118" s="135"/>
      <c r="HD118" s="135"/>
      <c r="HE118" s="135"/>
      <c r="HF118" s="135"/>
      <c r="HG118" s="135"/>
      <c r="HH118" s="135"/>
      <c r="HI118" s="135"/>
      <c r="HJ118" s="135"/>
      <c r="HK118" s="135"/>
      <c r="HL118" s="135"/>
      <c r="HM118" s="135"/>
      <c r="HN118" s="135"/>
      <c r="HO118" s="135"/>
      <c r="HP118" s="135"/>
      <c r="HQ118" s="135"/>
      <c r="HR118" s="135"/>
      <c r="HS118" s="135"/>
      <c r="HT118" s="135"/>
      <c r="HU118" s="135"/>
      <c r="HV118" s="135"/>
      <c r="HW118" s="135"/>
      <c r="HX118" s="135"/>
      <c r="HY118" s="135"/>
      <c r="HZ118" s="135"/>
      <c r="IA118" s="135"/>
      <c r="IB118" s="135"/>
      <c r="IC118" s="135"/>
      <c r="ID118" s="135"/>
      <c r="IE118" s="135"/>
      <c r="IF118" s="135"/>
      <c r="IG118" s="135"/>
      <c r="IH118" s="135"/>
      <c r="II118" s="135"/>
      <c r="IJ118" s="135"/>
      <c r="IK118" s="135"/>
      <c r="IL118" s="135"/>
      <c r="IM118" s="135"/>
      <c r="IN118" s="135"/>
      <c r="IO118" s="135"/>
      <c r="IP118" s="135"/>
      <c r="IQ118" s="135"/>
      <c r="IR118" s="135"/>
      <c r="IS118" s="135"/>
      <c r="IT118" s="135"/>
      <c r="IU118" s="135"/>
      <c r="IV118" s="135"/>
    </row>
    <row r="119" spans="1:256" s="144" customFormat="1" ht="12.95" customHeight="1">
      <c r="A119" s="138"/>
      <c r="B119" s="139" t="s">
        <v>634</v>
      </c>
      <c r="C119" s="140">
        <v>105000000</v>
      </c>
      <c r="D119" s="141" t="s">
        <v>564</v>
      </c>
      <c r="E119" s="142" t="s">
        <v>656</v>
      </c>
      <c r="F119" s="143"/>
      <c r="G119" s="143"/>
      <c r="H119" s="143"/>
      <c r="I119" s="143"/>
      <c r="J119" s="143"/>
      <c r="K119" s="143"/>
      <c r="L119" s="143"/>
      <c r="M119" s="143"/>
      <c r="N119" s="143"/>
      <c r="O119" s="143"/>
      <c r="P119" s="143"/>
      <c r="Q119" s="143"/>
      <c r="R119" s="143"/>
      <c r="S119" s="143"/>
      <c r="T119" s="143"/>
      <c r="U119" s="143"/>
      <c r="V119" s="143"/>
      <c r="W119" s="143"/>
      <c r="X119" s="143"/>
      <c r="Y119" s="143"/>
      <c r="Z119" s="143"/>
      <c r="AA119" s="143"/>
      <c r="AB119" s="143"/>
      <c r="AC119" s="143"/>
      <c r="AD119" s="143"/>
      <c r="AE119" s="143"/>
      <c r="AF119" s="143"/>
      <c r="AG119" s="143"/>
      <c r="AH119" s="143"/>
      <c r="AI119" s="143"/>
      <c r="AJ119" s="143"/>
      <c r="AK119" s="143"/>
      <c r="AL119" s="143"/>
      <c r="AM119" s="143"/>
      <c r="AN119" s="143"/>
      <c r="AO119" s="143"/>
      <c r="AP119" s="143"/>
      <c r="AQ119" s="143"/>
      <c r="AR119" s="143"/>
      <c r="AS119" s="143"/>
      <c r="AT119" s="143"/>
      <c r="AU119" s="143"/>
      <c r="AV119" s="143"/>
      <c r="AW119" s="143"/>
      <c r="AX119" s="143"/>
      <c r="AY119" s="143"/>
      <c r="AZ119" s="143"/>
      <c r="BA119" s="143"/>
      <c r="BB119" s="143"/>
      <c r="BC119" s="143"/>
      <c r="BD119" s="143"/>
      <c r="BE119" s="143"/>
      <c r="BF119" s="143"/>
      <c r="BG119" s="143"/>
      <c r="BH119" s="143"/>
      <c r="BI119" s="143"/>
      <c r="BJ119" s="143"/>
      <c r="BK119" s="143"/>
      <c r="BL119" s="143"/>
      <c r="BM119" s="143"/>
      <c r="BN119" s="143"/>
      <c r="BO119" s="143"/>
      <c r="BP119" s="143"/>
      <c r="BQ119" s="143"/>
      <c r="BR119" s="143"/>
      <c r="BS119" s="143"/>
      <c r="BT119" s="143"/>
      <c r="BU119" s="143"/>
      <c r="BV119" s="143"/>
      <c r="BW119" s="143"/>
      <c r="BX119" s="143"/>
      <c r="BY119" s="143"/>
      <c r="BZ119" s="143"/>
      <c r="CA119" s="143"/>
      <c r="CB119" s="143"/>
      <c r="CC119" s="143"/>
      <c r="CD119" s="143"/>
      <c r="CE119" s="143"/>
      <c r="CF119" s="143"/>
      <c r="CG119" s="143"/>
      <c r="CH119" s="143"/>
      <c r="CI119" s="143"/>
      <c r="CJ119" s="143"/>
      <c r="CK119" s="143"/>
      <c r="CL119" s="143"/>
      <c r="CM119" s="143"/>
      <c r="CN119" s="143"/>
      <c r="CO119" s="143"/>
      <c r="CP119" s="143"/>
      <c r="CQ119" s="143"/>
      <c r="CR119" s="143"/>
      <c r="CS119" s="143"/>
      <c r="CT119" s="143"/>
      <c r="CU119" s="143"/>
      <c r="CV119" s="143"/>
      <c r="CW119" s="143"/>
      <c r="CX119" s="143"/>
      <c r="CY119" s="143"/>
      <c r="CZ119" s="143"/>
      <c r="DA119" s="143"/>
      <c r="DB119" s="143"/>
      <c r="DC119" s="143"/>
      <c r="DD119" s="143"/>
      <c r="DE119" s="143"/>
      <c r="DF119" s="143"/>
      <c r="DG119" s="143"/>
      <c r="DH119" s="143"/>
      <c r="DI119" s="143"/>
      <c r="DJ119" s="143"/>
      <c r="DK119" s="143"/>
      <c r="DL119" s="143"/>
      <c r="DM119" s="143"/>
      <c r="DN119" s="143"/>
      <c r="DO119" s="143"/>
      <c r="DP119" s="143"/>
      <c r="DQ119" s="143"/>
      <c r="DR119" s="143"/>
      <c r="DS119" s="143"/>
      <c r="DT119" s="143"/>
      <c r="DU119" s="143"/>
      <c r="DV119" s="143"/>
      <c r="DW119" s="143"/>
      <c r="DX119" s="143"/>
      <c r="DY119" s="143"/>
      <c r="DZ119" s="143"/>
      <c r="EA119" s="143"/>
      <c r="EB119" s="143"/>
      <c r="EC119" s="143"/>
      <c r="ED119" s="143"/>
      <c r="EE119" s="143"/>
      <c r="EF119" s="143"/>
      <c r="EG119" s="143"/>
      <c r="EH119" s="143"/>
      <c r="EI119" s="143"/>
      <c r="EJ119" s="143"/>
      <c r="EK119" s="143"/>
      <c r="EL119" s="143"/>
      <c r="EM119" s="143"/>
      <c r="EN119" s="143"/>
      <c r="EO119" s="143"/>
      <c r="EP119" s="143"/>
      <c r="EQ119" s="143"/>
      <c r="ER119" s="143"/>
      <c r="ES119" s="143"/>
      <c r="ET119" s="143"/>
      <c r="EU119" s="143"/>
      <c r="EV119" s="143"/>
      <c r="EW119" s="143"/>
      <c r="EX119" s="143"/>
      <c r="EY119" s="143"/>
      <c r="EZ119" s="143"/>
      <c r="FA119" s="143"/>
      <c r="FB119" s="143"/>
      <c r="FC119" s="143"/>
      <c r="FD119" s="143"/>
      <c r="FE119" s="143"/>
      <c r="FF119" s="143"/>
      <c r="FG119" s="143"/>
      <c r="FH119" s="143"/>
      <c r="FI119" s="143"/>
      <c r="FJ119" s="143"/>
      <c r="FK119" s="143"/>
      <c r="FL119" s="143"/>
      <c r="FM119" s="143"/>
      <c r="FN119" s="143"/>
      <c r="FO119" s="143"/>
      <c r="FP119" s="143"/>
      <c r="FQ119" s="143"/>
      <c r="FR119" s="143"/>
      <c r="FS119" s="143"/>
      <c r="FT119" s="143"/>
      <c r="FU119" s="143"/>
      <c r="FV119" s="143"/>
      <c r="FW119" s="143"/>
      <c r="FX119" s="143"/>
      <c r="FY119" s="143"/>
      <c r="FZ119" s="143"/>
      <c r="GA119" s="143"/>
      <c r="GB119" s="143"/>
      <c r="GC119" s="143"/>
      <c r="GD119" s="143"/>
      <c r="GE119" s="143"/>
      <c r="GF119" s="143"/>
      <c r="GG119" s="143"/>
      <c r="GH119" s="143"/>
      <c r="GI119" s="143"/>
      <c r="GJ119" s="143"/>
      <c r="GK119" s="143"/>
      <c r="GL119" s="143"/>
      <c r="GM119" s="143"/>
      <c r="GN119" s="143"/>
      <c r="GO119" s="143"/>
      <c r="GP119" s="143"/>
      <c r="GQ119" s="143"/>
      <c r="GR119" s="143"/>
      <c r="GS119" s="143"/>
      <c r="GT119" s="143"/>
      <c r="GU119" s="143"/>
      <c r="GV119" s="143"/>
      <c r="GW119" s="143"/>
      <c r="GX119" s="143"/>
      <c r="GY119" s="143"/>
      <c r="GZ119" s="143"/>
      <c r="HA119" s="143"/>
      <c r="HB119" s="143"/>
      <c r="HC119" s="143"/>
      <c r="HD119" s="143"/>
      <c r="HE119" s="143"/>
      <c r="HF119" s="143"/>
      <c r="HG119" s="143"/>
      <c r="HH119" s="143"/>
      <c r="HI119" s="143"/>
      <c r="HJ119" s="143"/>
      <c r="HK119" s="143"/>
      <c r="HL119" s="143"/>
      <c r="HM119" s="143"/>
      <c r="HN119" s="143"/>
      <c r="HO119" s="143"/>
      <c r="HP119" s="143"/>
      <c r="HQ119" s="143"/>
      <c r="HR119" s="143"/>
      <c r="HS119" s="143"/>
      <c r="HT119" s="143"/>
      <c r="HU119" s="143"/>
      <c r="HV119" s="143"/>
      <c r="HW119" s="143"/>
      <c r="HX119" s="143"/>
      <c r="HY119" s="143"/>
      <c r="HZ119" s="143"/>
      <c r="IA119" s="143"/>
      <c r="IB119" s="143"/>
      <c r="IC119" s="143"/>
      <c r="ID119" s="143"/>
      <c r="IE119" s="143"/>
      <c r="IF119" s="143"/>
      <c r="IG119" s="143"/>
      <c r="IH119" s="143"/>
      <c r="II119" s="143"/>
      <c r="IJ119" s="143"/>
      <c r="IK119" s="143"/>
      <c r="IL119" s="143"/>
      <c r="IM119" s="143"/>
      <c r="IN119" s="143"/>
      <c r="IO119" s="143"/>
      <c r="IP119" s="143"/>
      <c r="IQ119" s="143"/>
      <c r="IR119" s="143"/>
      <c r="IS119" s="143"/>
      <c r="IT119" s="143"/>
      <c r="IU119" s="143"/>
      <c r="IV119" s="143"/>
    </row>
    <row r="120" spans="1:256" ht="28.5" customHeight="1">
      <c r="A120" s="69" t="s">
        <v>635</v>
      </c>
      <c r="B120" s="150" t="str">
        <f>Sheet5!D94</f>
        <v>Pembangunan/Rehabilitasi/Peningkatan Prasarana Jalan Desa (Gorong-gorong, Selokan, Box/Slab Culvert, Drainase, Prasarana Jalan lain) **</v>
      </c>
      <c r="C120" s="83">
        <f>SUM(C121:C122)</f>
        <v>70000000</v>
      </c>
      <c r="D120" s="57"/>
    </row>
    <row r="121" spans="1:256" s="144" customFormat="1" ht="12.95" customHeight="1">
      <c r="A121" s="138"/>
      <c r="B121" s="139" t="s">
        <v>636</v>
      </c>
      <c r="C121" s="140">
        <v>20000000</v>
      </c>
      <c r="D121" s="141" t="s">
        <v>564</v>
      </c>
      <c r="E121" s="142" t="s">
        <v>638</v>
      </c>
      <c r="F121" s="143"/>
      <c r="G121" s="143"/>
      <c r="H121" s="143"/>
      <c r="I121" s="143"/>
      <c r="J121" s="143"/>
      <c r="K121" s="143"/>
      <c r="L121" s="143"/>
      <c r="M121" s="143"/>
      <c r="N121" s="143"/>
      <c r="O121" s="143"/>
      <c r="P121" s="143"/>
      <c r="Q121" s="143"/>
      <c r="R121" s="143"/>
      <c r="S121" s="143"/>
      <c r="T121" s="143"/>
      <c r="U121" s="143"/>
      <c r="V121" s="143"/>
      <c r="W121" s="143"/>
      <c r="X121" s="143"/>
      <c r="Y121" s="143"/>
      <c r="Z121" s="143"/>
      <c r="AA121" s="143"/>
      <c r="AB121" s="143"/>
      <c r="AC121" s="143"/>
      <c r="AD121" s="143"/>
      <c r="AE121" s="143"/>
      <c r="AF121" s="143"/>
      <c r="AG121" s="143"/>
      <c r="AH121" s="143"/>
      <c r="AI121" s="143"/>
      <c r="AJ121" s="143"/>
      <c r="AK121" s="143"/>
      <c r="AL121" s="143"/>
      <c r="AM121" s="143"/>
      <c r="AN121" s="143"/>
      <c r="AO121" s="143"/>
      <c r="AP121" s="143"/>
      <c r="AQ121" s="143"/>
      <c r="AR121" s="143"/>
      <c r="AS121" s="143"/>
      <c r="AT121" s="143"/>
      <c r="AU121" s="143"/>
      <c r="AV121" s="143"/>
      <c r="AW121" s="143"/>
      <c r="AX121" s="143"/>
      <c r="AY121" s="143"/>
      <c r="AZ121" s="143"/>
      <c r="BA121" s="143"/>
      <c r="BB121" s="143"/>
      <c r="BC121" s="143"/>
      <c r="BD121" s="143"/>
      <c r="BE121" s="143"/>
      <c r="BF121" s="143"/>
      <c r="BG121" s="143"/>
      <c r="BH121" s="143"/>
      <c r="BI121" s="143"/>
      <c r="BJ121" s="143"/>
      <c r="BK121" s="143"/>
      <c r="BL121" s="143"/>
      <c r="BM121" s="143"/>
      <c r="BN121" s="143"/>
      <c r="BO121" s="143"/>
      <c r="BP121" s="143"/>
      <c r="BQ121" s="143"/>
      <c r="BR121" s="143"/>
      <c r="BS121" s="143"/>
      <c r="BT121" s="143"/>
      <c r="BU121" s="143"/>
      <c r="BV121" s="143"/>
      <c r="BW121" s="143"/>
      <c r="BX121" s="143"/>
      <c r="BY121" s="143"/>
      <c r="BZ121" s="143"/>
      <c r="CA121" s="143"/>
      <c r="CB121" s="143"/>
      <c r="CC121" s="143"/>
      <c r="CD121" s="143"/>
      <c r="CE121" s="143"/>
      <c r="CF121" s="143"/>
      <c r="CG121" s="143"/>
      <c r="CH121" s="143"/>
      <c r="CI121" s="143"/>
      <c r="CJ121" s="143"/>
      <c r="CK121" s="143"/>
      <c r="CL121" s="143"/>
      <c r="CM121" s="143"/>
      <c r="CN121" s="143"/>
      <c r="CO121" s="143"/>
      <c r="CP121" s="143"/>
      <c r="CQ121" s="143"/>
      <c r="CR121" s="143"/>
      <c r="CS121" s="143"/>
      <c r="CT121" s="143"/>
      <c r="CU121" s="143"/>
      <c r="CV121" s="143"/>
      <c r="CW121" s="143"/>
      <c r="CX121" s="143"/>
      <c r="CY121" s="143"/>
      <c r="CZ121" s="143"/>
      <c r="DA121" s="143"/>
      <c r="DB121" s="143"/>
      <c r="DC121" s="143"/>
      <c r="DD121" s="143"/>
      <c r="DE121" s="143"/>
      <c r="DF121" s="143"/>
      <c r="DG121" s="143"/>
      <c r="DH121" s="143"/>
      <c r="DI121" s="143"/>
      <c r="DJ121" s="143"/>
      <c r="DK121" s="143"/>
      <c r="DL121" s="143"/>
      <c r="DM121" s="143"/>
      <c r="DN121" s="143"/>
      <c r="DO121" s="143"/>
      <c r="DP121" s="143"/>
      <c r="DQ121" s="143"/>
      <c r="DR121" s="143"/>
      <c r="DS121" s="143"/>
      <c r="DT121" s="143"/>
      <c r="DU121" s="143"/>
      <c r="DV121" s="143"/>
      <c r="DW121" s="143"/>
      <c r="DX121" s="143"/>
      <c r="DY121" s="143"/>
      <c r="DZ121" s="143"/>
      <c r="EA121" s="143"/>
      <c r="EB121" s="143"/>
      <c r="EC121" s="143"/>
      <c r="ED121" s="143"/>
      <c r="EE121" s="143"/>
      <c r="EF121" s="143"/>
      <c r="EG121" s="143"/>
      <c r="EH121" s="143"/>
      <c r="EI121" s="143"/>
      <c r="EJ121" s="143"/>
      <c r="EK121" s="143"/>
      <c r="EL121" s="143"/>
      <c r="EM121" s="143"/>
      <c r="EN121" s="143"/>
      <c r="EO121" s="143"/>
      <c r="EP121" s="143"/>
      <c r="EQ121" s="143"/>
      <c r="ER121" s="143"/>
      <c r="ES121" s="143"/>
      <c r="ET121" s="143"/>
      <c r="EU121" s="143"/>
      <c r="EV121" s="143"/>
      <c r="EW121" s="143"/>
      <c r="EX121" s="143"/>
      <c r="EY121" s="143"/>
      <c r="EZ121" s="143"/>
      <c r="FA121" s="143"/>
      <c r="FB121" s="143"/>
      <c r="FC121" s="143"/>
      <c r="FD121" s="143"/>
      <c r="FE121" s="143"/>
      <c r="FF121" s="143"/>
      <c r="FG121" s="143"/>
      <c r="FH121" s="143"/>
      <c r="FI121" s="143"/>
      <c r="FJ121" s="143"/>
      <c r="FK121" s="143"/>
      <c r="FL121" s="143"/>
      <c r="FM121" s="143"/>
      <c r="FN121" s="143"/>
      <c r="FO121" s="143"/>
      <c r="FP121" s="143"/>
      <c r="FQ121" s="143"/>
      <c r="FR121" s="143"/>
      <c r="FS121" s="143"/>
      <c r="FT121" s="143"/>
      <c r="FU121" s="143"/>
      <c r="FV121" s="143"/>
      <c r="FW121" s="143"/>
      <c r="FX121" s="143"/>
      <c r="FY121" s="143"/>
      <c r="FZ121" s="143"/>
      <c r="GA121" s="143"/>
      <c r="GB121" s="143"/>
      <c r="GC121" s="143"/>
      <c r="GD121" s="143"/>
      <c r="GE121" s="143"/>
      <c r="GF121" s="143"/>
      <c r="GG121" s="143"/>
      <c r="GH121" s="143"/>
      <c r="GI121" s="143"/>
      <c r="GJ121" s="143"/>
      <c r="GK121" s="143"/>
      <c r="GL121" s="143"/>
      <c r="GM121" s="143"/>
      <c r="GN121" s="143"/>
      <c r="GO121" s="143"/>
      <c r="GP121" s="143"/>
      <c r="GQ121" s="143"/>
      <c r="GR121" s="143"/>
      <c r="GS121" s="143"/>
      <c r="GT121" s="143"/>
      <c r="GU121" s="143"/>
      <c r="GV121" s="143"/>
      <c r="GW121" s="143"/>
      <c r="GX121" s="143"/>
      <c r="GY121" s="143"/>
      <c r="GZ121" s="143"/>
      <c r="HA121" s="143"/>
      <c r="HB121" s="143"/>
      <c r="HC121" s="143"/>
      <c r="HD121" s="143"/>
      <c r="HE121" s="143"/>
      <c r="HF121" s="143"/>
      <c r="HG121" s="143"/>
      <c r="HH121" s="143"/>
      <c r="HI121" s="143"/>
      <c r="HJ121" s="143"/>
      <c r="HK121" s="143"/>
      <c r="HL121" s="143"/>
      <c r="HM121" s="143"/>
      <c r="HN121" s="143"/>
      <c r="HO121" s="143"/>
      <c r="HP121" s="143"/>
      <c r="HQ121" s="143"/>
      <c r="HR121" s="143"/>
      <c r="HS121" s="143"/>
      <c r="HT121" s="143"/>
      <c r="HU121" s="143"/>
      <c r="HV121" s="143"/>
      <c r="HW121" s="143"/>
      <c r="HX121" s="143"/>
      <c r="HY121" s="143"/>
      <c r="HZ121" s="143"/>
      <c r="IA121" s="143"/>
      <c r="IB121" s="143"/>
      <c r="IC121" s="143"/>
      <c r="ID121" s="143"/>
      <c r="IE121" s="143"/>
      <c r="IF121" s="143"/>
      <c r="IG121" s="143"/>
      <c r="IH121" s="143"/>
      <c r="II121" s="143"/>
      <c r="IJ121" s="143"/>
      <c r="IK121" s="143"/>
      <c r="IL121" s="143"/>
      <c r="IM121" s="143"/>
      <c r="IN121" s="143"/>
      <c r="IO121" s="143"/>
      <c r="IP121" s="143"/>
      <c r="IQ121" s="143"/>
      <c r="IR121" s="143"/>
      <c r="IS121" s="143"/>
      <c r="IT121" s="143"/>
      <c r="IU121" s="143"/>
      <c r="IV121" s="143"/>
    </row>
    <row r="122" spans="1:256" s="175" customFormat="1" ht="24.75" customHeight="1">
      <c r="A122" s="138"/>
      <c r="B122" s="170" t="s">
        <v>637</v>
      </c>
      <c r="C122" s="171">
        <v>50000000</v>
      </c>
      <c r="D122" s="172" t="s">
        <v>564</v>
      </c>
      <c r="E122" s="173"/>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c r="BJ122" s="174"/>
      <c r="BK122" s="174"/>
      <c r="BL122" s="174"/>
      <c r="BM122" s="174"/>
      <c r="BN122" s="174"/>
      <c r="BO122" s="174"/>
      <c r="BP122" s="174"/>
      <c r="BQ122" s="174"/>
      <c r="BR122" s="174"/>
      <c r="BS122" s="174"/>
      <c r="BT122" s="174"/>
      <c r="BU122" s="174"/>
      <c r="BV122" s="174"/>
      <c r="BW122" s="174"/>
      <c r="BX122" s="174"/>
      <c r="BY122" s="174"/>
      <c r="BZ122" s="174"/>
      <c r="CA122" s="174"/>
      <c r="CB122" s="174"/>
      <c r="CC122" s="174"/>
      <c r="CD122" s="174"/>
      <c r="CE122" s="174"/>
      <c r="CF122" s="174"/>
      <c r="CG122" s="174"/>
      <c r="CH122" s="174"/>
      <c r="CI122" s="174"/>
      <c r="CJ122" s="174"/>
      <c r="CK122" s="174"/>
      <c r="CL122" s="174"/>
      <c r="CM122" s="174"/>
      <c r="CN122" s="174"/>
      <c r="CO122" s="174"/>
      <c r="CP122" s="174"/>
      <c r="CQ122" s="174"/>
      <c r="CR122" s="174"/>
      <c r="CS122" s="174"/>
      <c r="CT122" s="174"/>
      <c r="CU122" s="174"/>
      <c r="CV122" s="174"/>
      <c r="CW122" s="174"/>
      <c r="CX122" s="174"/>
      <c r="CY122" s="174"/>
      <c r="CZ122" s="174"/>
      <c r="DA122" s="174"/>
      <c r="DB122" s="174"/>
      <c r="DC122" s="174"/>
      <c r="DD122" s="174"/>
      <c r="DE122" s="174"/>
      <c r="DF122" s="174"/>
      <c r="DG122" s="174"/>
      <c r="DH122" s="174"/>
      <c r="DI122" s="174"/>
      <c r="DJ122" s="174"/>
      <c r="DK122" s="174"/>
      <c r="DL122" s="174"/>
      <c r="DM122" s="174"/>
      <c r="DN122" s="174"/>
      <c r="DO122" s="174"/>
      <c r="DP122" s="174"/>
      <c r="DQ122" s="174"/>
      <c r="DR122" s="174"/>
      <c r="DS122" s="174"/>
      <c r="DT122" s="174"/>
      <c r="DU122" s="174"/>
      <c r="DV122" s="174"/>
      <c r="DW122" s="174"/>
      <c r="DX122" s="174"/>
      <c r="DY122" s="174"/>
      <c r="DZ122" s="174"/>
      <c r="EA122" s="174"/>
      <c r="EB122" s="174"/>
      <c r="EC122" s="174"/>
      <c r="ED122" s="174"/>
      <c r="EE122" s="174"/>
      <c r="EF122" s="174"/>
      <c r="EG122" s="174"/>
      <c r="EH122" s="174"/>
      <c r="EI122" s="174"/>
      <c r="EJ122" s="174"/>
      <c r="EK122" s="174"/>
      <c r="EL122" s="174"/>
      <c r="EM122" s="174"/>
      <c r="EN122" s="174"/>
      <c r="EO122" s="174"/>
      <c r="EP122" s="174"/>
      <c r="EQ122" s="174"/>
      <c r="ER122" s="174"/>
      <c r="ES122" s="174"/>
      <c r="ET122" s="174"/>
      <c r="EU122" s="174"/>
      <c r="EV122" s="174"/>
      <c r="EW122" s="174"/>
      <c r="EX122" s="174"/>
      <c r="EY122" s="174"/>
      <c r="EZ122" s="174"/>
      <c r="FA122" s="174"/>
      <c r="FB122" s="174"/>
      <c r="FC122" s="174"/>
      <c r="FD122" s="174"/>
      <c r="FE122" s="174"/>
      <c r="FF122" s="174"/>
      <c r="FG122" s="174"/>
      <c r="FH122" s="174"/>
      <c r="FI122" s="174"/>
      <c r="FJ122" s="174"/>
      <c r="FK122" s="174"/>
      <c r="FL122" s="174"/>
      <c r="FM122" s="174"/>
      <c r="FN122" s="174"/>
      <c r="FO122" s="174"/>
      <c r="FP122" s="174"/>
      <c r="FQ122" s="174"/>
      <c r="FR122" s="174"/>
      <c r="FS122" s="174"/>
      <c r="FT122" s="174"/>
      <c r="FU122" s="174"/>
      <c r="FV122" s="174"/>
      <c r="FW122" s="174"/>
      <c r="FX122" s="174"/>
      <c r="FY122" s="174"/>
      <c r="FZ122" s="174"/>
      <c r="GA122" s="174"/>
      <c r="GB122" s="174"/>
      <c r="GC122" s="174"/>
      <c r="GD122" s="174"/>
      <c r="GE122" s="174"/>
      <c r="GF122" s="174"/>
      <c r="GG122" s="174"/>
      <c r="GH122" s="174"/>
      <c r="GI122" s="174"/>
      <c r="GJ122" s="174"/>
      <c r="GK122" s="174"/>
      <c r="GL122" s="174"/>
      <c r="GM122" s="174"/>
      <c r="GN122" s="174"/>
      <c r="GO122" s="174"/>
      <c r="GP122" s="174"/>
      <c r="GQ122" s="174"/>
      <c r="GR122" s="174"/>
      <c r="GS122" s="174"/>
      <c r="GT122" s="174"/>
      <c r="GU122" s="174"/>
      <c r="GV122" s="174"/>
      <c r="GW122" s="174"/>
      <c r="GX122" s="174"/>
      <c r="GY122" s="174"/>
      <c r="GZ122" s="174"/>
      <c r="HA122" s="174"/>
      <c r="HB122" s="174"/>
      <c r="HC122" s="174"/>
      <c r="HD122" s="174"/>
      <c r="HE122" s="174"/>
      <c r="HF122" s="174"/>
      <c r="HG122" s="174"/>
      <c r="HH122" s="174"/>
      <c r="HI122" s="174"/>
      <c r="HJ122" s="174"/>
      <c r="HK122" s="174"/>
      <c r="HL122" s="174"/>
      <c r="HM122" s="174"/>
      <c r="HN122" s="174"/>
      <c r="HO122" s="174"/>
      <c r="HP122" s="174"/>
      <c r="HQ122" s="174"/>
      <c r="HR122" s="174"/>
      <c r="HS122" s="174"/>
      <c r="HT122" s="174"/>
      <c r="HU122" s="174"/>
      <c r="HV122" s="174"/>
      <c r="HW122" s="174"/>
      <c r="HX122" s="174"/>
      <c r="HY122" s="174"/>
      <c r="HZ122" s="174"/>
      <c r="IA122" s="174"/>
      <c r="IB122" s="174"/>
      <c r="IC122" s="174"/>
      <c r="ID122" s="174"/>
      <c r="IE122" s="174"/>
      <c r="IF122" s="174"/>
      <c r="IG122" s="174"/>
      <c r="IH122" s="174"/>
      <c r="II122" s="174"/>
      <c r="IJ122" s="174"/>
      <c r="IK122" s="174"/>
      <c r="IL122" s="174"/>
      <c r="IM122" s="174"/>
      <c r="IN122" s="174"/>
      <c r="IO122" s="174"/>
      <c r="IP122" s="174"/>
      <c r="IQ122" s="174"/>
      <c r="IR122" s="174"/>
      <c r="IS122" s="174"/>
      <c r="IT122" s="174"/>
      <c r="IU122" s="174"/>
      <c r="IV122" s="174"/>
    </row>
    <row r="123" spans="1:256" s="144" customFormat="1" ht="12.95" customHeight="1">
      <c r="A123" s="138"/>
      <c r="B123" s="139"/>
      <c r="C123" s="140"/>
      <c r="D123" s="141"/>
      <c r="E123" s="142"/>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c r="AD123" s="143"/>
      <c r="AE123" s="143"/>
      <c r="AF123" s="143"/>
      <c r="AG123" s="143"/>
      <c r="AH123" s="143"/>
      <c r="AI123" s="143"/>
      <c r="AJ123" s="143"/>
      <c r="AK123" s="143"/>
      <c r="AL123" s="143"/>
      <c r="AM123" s="143"/>
      <c r="AN123" s="143"/>
      <c r="AO123" s="143"/>
      <c r="AP123" s="143"/>
      <c r="AQ123" s="143"/>
      <c r="AR123" s="143"/>
      <c r="AS123" s="143"/>
      <c r="AT123" s="143"/>
      <c r="AU123" s="143"/>
      <c r="AV123" s="143"/>
      <c r="AW123" s="143"/>
      <c r="AX123" s="143"/>
      <c r="AY123" s="143"/>
      <c r="AZ123" s="143"/>
      <c r="BA123" s="143"/>
      <c r="BB123" s="143"/>
      <c r="BC123" s="143"/>
      <c r="BD123" s="143"/>
      <c r="BE123" s="143"/>
      <c r="BF123" s="143"/>
      <c r="BG123" s="143"/>
      <c r="BH123" s="143"/>
      <c r="BI123" s="143"/>
      <c r="BJ123" s="143"/>
      <c r="BK123" s="143"/>
      <c r="BL123" s="143"/>
      <c r="BM123" s="143"/>
      <c r="BN123" s="143"/>
      <c r="BO123" s="143"/>
      <c r="BP123" s="143"/>
      <c r="BQ123" s="143"/>
      <c r="BR123" s="143"/>
      <c r="BS123" s="143"/>
      <c r="BT123" s="143"/>
      <c r="BU123" s="143"/>
      <c r="BV123" s="143"/>
      <c r="BW123" s="143"/>
      <c r="BX123" s="143"/>
      <c r="BY123" s="143"/>
      <c r="BZ123" s="143"/>
      <c r="CA123" s="143"/>
      <c r="CB123" s="143"/>
      <c r="CC123" s="143"/>
      <c r="CD123" s="143"/>
      <c r="CE123" s="143"/>
      <c r="CF123" s="143"/>
      <c r="CG123" s="143"/>
      <c r="CH123" s="143"/>
      <c r="CI123" s="143"/>
      <c r="CJ123" s="143"/>
      <c r="CK123" s="143"/>
      <c r="CL123" s="143"/>
      <c r="CM123" s="143"/>
      <c r="CN123" s="143"/>
      <c r="CO123" s="143"/>
      <c r="CP123" s="143"/>
      <c r="CQ123" s="143"/>
      <c r="CR123" s="143"/>
      <c r="CS123" s="143"/>
      <c r="CT123" s="143"/>
      <c r="CU123" s="143"/>
      <c r="CV123" s="143"/>
      <c r="CW123" s="143"/>
      <c r="CX123" s="143"/>
      <c r="CY123" s="143"/>
      <c r="CZ123" s="143"/>
      <c r="DA123" s="143"/>
      <c r="DB123" s="143"/>
      <c r="DC123" s="143"/>
      <c r="DD123" s="143"/>
      <c r="DE123" s="143"/>
      <c r="DF123" s="143"/>
      <c r="DG123" s="143"/>
      <c r="DH123" s="143"/>
      <c r="DI123" s="143"/>
      <c r="DJ123" s="143"/>
      <c r="DK123" s="143"/>
      <c r="DL123" s="143"/>
      <c r="DM123" s="143"/>
      <c r="DN123" s="143"/>
      <c r="DO123" s="143"/>
      <c r="DP123" s="143"/>
      <c r="DQ123" s="143"/>
      <c r="DR123" s="143"/>
      <c r="DS123" s="143"/>
      <c r="DT123" s="143"/>
      <c r="DU123" s="143"/>
      <c r="DV123" s="143"/>
      <c r="DW123" s="143"/>
      <c r="DX123" s="143"/>
      <c r="DY123" s="143"/>
      <c r="DZ123" s="143"/>
      <c r="EA123" s="143"/>
      <c r="EB123" s="143"/>
      <c r="EC123" s="143"/>
      <c r="ED123" s="143"/>
      <c r="EE123" s="143"/>
      <c r="EF123" s="143"/>
      <c r="EG123" s="143"/>
      <c r="EH123" s="143"/>
      <c r="EI123" s="143"/>
      <c r="EJ123" s="143"/>
      <c r="EK123" s="143"/>
      <c r="EL123" s="143"/>
      <c r="EM123" s="143"/>
      <c r="EN123" s="143"/>
      <c r="EO123" s="143"/>
      <c r="EP123" s="143"/>
      <c r="EQ123" s="143"/>
      <c r="ER123" s="143"/>
      <c r="ES123" s="143"/>
      <c r="ET123" s="143"/>
      <c r="EU123" s="143"/>
      <c r="EV123" s="143"/>
      <c r="EW123" s="143"/>
      <c r="EX123" s="143"/>
      <c r="EY123" s="143"/>
      <c r="EZ123" s="143"/>
      <c r="FA123" s="143"/>
      <c r="FB123" s="143"/>
      <c r="FC123" s="143"/>
      <c r="FD123" s="143"/>
      <c r="FE123" s="143"/>
      <c r="FF123" s="143"/>
      <c r="FG123" s="143"/>
      <c r="FH123" s="143"/>
      <c r="FI123" s="143"/>
      <c r="FJ123" s="143"/>
      <c r="FK123" s="143"/>
      <c r="FL123" s="143"/>
      <c r="FM123" s="143"/>
      <c r="FN123" s="143"/>
      <c r="FO123" s="143"/>
      <c r="FP123" s="143"/>
      <c r="FQ123" s="143"/>
      <c r="FR123" s="143"/>
      <c r="FS123" s="143"/>
      <c r="FT123" s="143"/>
      <c r="FU123" s="143"/>
      <c r="FV123" s="143"/>
      <c r="FW123" s="143"/>
      <c r="FX123" s="143"/>
      <c r="FY123" s="143"/>
      <c r="FZ123" s="143"/>
      <c r="GA123" s="143"/>
      <c r="GB123" s="143"/>
      <c r="GC123" s="143"/>
      <c r="GD123" s="143"/>
      <c r="GE123" s="143"/>
      <c r="GF123" s="143"/>
      <c r="GG123" s="143"/>
      <c r="GH123" s="143"/>
      <c r="GI123" s="143"/>
      <c r="GJ123" s="143"/>
      <c r="GK123" s="143"/>
      <c r="GL123" s="143"/>
      <c r="GM123" s="143"/>
      <c r="GN123" s="143"/>
      <c r="GO123" s="143"/>
      <c r="GP123" s="143"/>
      <c r="GQ123" s="143"/>
      <c r="GR123" s="143"/>
      <c r="GS123" s="143"/>
      <c r="GT123" s="143"/>
      <c r="GU123" s="143"/>
      <c r="GV123" s="143"/>
      <c r="GW123" s="143"/>
      <c r="GX123" s="143"/>
      <c r="GY123" s="143"/>
      <c r="GZ123" s="143"/>
      <c r="HA123" s="143"/>
      <c r="HB123" s="143"/>
      <c r="HC123" s="143"/>
      <c r="HD123" s="143"/>
      <c r="HE123" s="143"/>
      <c r="HF123" s="143"/>
      <c r="HG123" s="143"/>
      <c r="HH123" s="143"/>
      <c r="HI123" s="143"/>
      <c r="HJ123" s="143"/>
      <c r="HK123" s="143"/>
      <c r="HL123" s="143"/>
      <c r="HM123" s="143"/>
      <c r="HN123" s="143"/>
      <c r="HO123" s="143"/>
      <c r="HP123" s="143"/>
      <c r="HQ123" s="143"/>
      <c r="HR123" s="143"/>
      <c r="HS123" s="143"/>
      <c r="HT123" s="143"/>
      <c r="HU123" s="143"/>
      <c r="HV123" s="143"/>
      <c r="HW123" s="143"/>
      <c r="HX123" s="143"/>
      <c r="HY123" s="143"/>
      <c r="HZ123" s="143"/>
      <c r="IA123" s="143"/>
      <c r="IB123" s="143"/>
      <c r="IC123" s="143"/>
      <c r="ID123" s="143"/>
      <c r="IE123" s="143"/>
      <c r="IF123" s="143"/>
      <c r="IG123" s="143"/>
      <c r="IH123" s="143"/>
      <c r="II123" s="143"/>
      <c r="IJ123" s="143"/>
      <c r="IK123" s="143"/>
      <c r="IL123" s="143"/>
      <c r="IM123" s="143"/>
      <c r="IN123" s="143"/>
      <c r="IO123" s="143"/>
      <c r="IP123" s="143"/>
      <c r="IQ123" s="143"/>
      <c r="IR123" s="143"/>
      <c r="IS123" s="143"/>
      <c r="IT123" s="143"/>
      <c r="IU123" s="143"/>
      <c r="IV123" s="143"/>
    </row>
    <row r="124" spans="1:256" ht="17.25" customHeight="1">
      <c r="A124" s="69" t="s">
        <v>586</v>
      </c>
      <c r="B124" s="150" t="str">
        <f>Sheet5!D129</f>
        <v>Sub Bidang Perhubungan, Komunikasi, dan Informatika</v>
      </c>
      <c r="C124" s="83">
        <f>C125</f>
        <v>6000000</v>
      </c>
      <c r="D124" s="57"/>
    </row>
    <row r="125" spans="1:256" s="158" customFormat="1" ht="25.5" customHeight="1">
      <c r="A125" s="147" t="s">
        <v>587</v>
      </c>
      <c r="B125" s="153" t="str">
        <f>Sheet5!D131</f>
        <v>Penyelenggaraan Informasi Publik Desa (Misal : Pembuatan Poster/Baliho Informasi penetapan/LPJ APBDes untuk Warga, dll)</v>
      </c>
      <c r="C125" s="154">
        <f>SUM(C126:C127)</f>
        <v>6000000</v>
      </c>
      <c r="D125" s="155"/>
      <c r="E125" s="156"/>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c r="BF125" s="157"/>
      <c r="BG125" s="157"/>
      <c r="BH125" s="157"/>
      <c r="BI125" s="157"/>
      <c r="BJ125" s="157"/>
      <c r="BK125" s="157"/>
      <c r="BL125" s="157"/>
      <c r="BM125" s="157"/>
      <c r="BN125" s="157"/>
      <c r="BO125" s="157"/>
      <c r="BP125" s="157"/>
      <c r="BQ125" s="157"/>
      <c r="BR125" s="157"/>
      <c r="BS125" s="157"/>
      <c r="BT125" s="157"/>
      <c r="BU125" s="157"/>
      <c r="BV125" s="157"/>
      <c r="BW125" s="157"/>
      <c r="BX125" s="157"/>
      <c r="BY125" s="157"/>
      <c r="BZ125" s="157"/>
      <c r="CA125" s="157"/>
      <c r="CB125" s="157"/>
      <c r="CC125" s="157"/>
      <c r="CD125" s="157"/>
      <c r="CE125" s="157"/>
      <c r="CF125" s="157"/>
      <c r="CG125" s="157"/>
      <c r="CH125" s="157"/>
      <c r="CI125" s="157"/>
      <c r="CJ125" s="157"/>
      <c r="CK125" s="157"/>
      <c r="CL125" s="157"/>
      <c r="CM125" s="157"/>
      <c r="CN125" s="157"/>
      <c r="CO125" s="157"/>
      <c r="CP125" s="157"/>
      <c r="CQ125" s="157"/>
      <c r="CR125" s="157"/>
      <c r="CS125" s="157"/>
      <c r="CT125" s="157"/>
      <c r="CU125" s="157"/>
      <c r="CV125" s="157"/>
      <c r="CW125" s="157"/>
      <c r="CX125" s="157"/>
      <c r="CY125" s="157"/>
      <c r="CZ125" s="157"/>
      <c r="DA125" s="157"/>
      <c r="DB125" s="157"/>
      <c r="DC125" s="157"/>
      <c r="DD125" s="157"/>
      <c r="DE125" s="157"/>
      <c r="DF125" s="157"/>
      <c r="DG125" s="157"/>
      <c r="DH125" s="157"/>
      <c r="DI125" s="157"/>
      <c r="DJ125" s="157"/>
      <c r="DK125" s="157"/>
      <c r="DL125" s="157"/>
      <c r="DM125" s="157"/>
      <c r="DN125" s="157"/>
      <c r="DO125" s="157"/>
      <c r="DP125" s="157"/>
      <c r="DQ125" s="157"/>
      <c r="DR125" s="157"/>
      <c r="DS125" s="157"/>
      <c r="DT125" s="157"/>
      <c r="DU125" s="157"/>
      <c r="DV125" s="157"/>
      <c r="DW125" s="157"/>
      <c r="DX125" s="157"/>
      <c r="DY125" s="157"/>
      <c r="DZ125" s="157"/>
      <c r="EA125" s="157"/>
      <c r="EB125" s="157"/>
      <c r="EC125" s="157"/>
      <c r="ED125" s="157"/>
      <c r="EE125" s="157"/>
      <c r="EF125" s="157"/>
      <c r="EG125" s="157"/>
      <c r="EH125" s="157"/>
      <c r="EI125" s="157"/>
      <c r="EJ125" s="157"/>
      <c r="EK125" s="157"/>
      <c r="EL125" s="157"/>
      <c r="EM125" s="157"/>
      <c r="EN125" s="157"/>
      <c r="EO125" s="157"/>
      <c r="EP125" s="157"/>
      <c r="EQ125" s="157"/>
      <c r="ER125" s="157"/>
      <c r="ES125" s="157"/>
      <c r="ET125" s="157"/>
      <c r="EU125" s="157"/>
      <c r="EV125" s="157"/>
      <c r="EW125" s="157"/>
      <c r="EX125" s="157"/>
      <c r="EY125" s="157"/>
      <c r="EZ125" s="157"/>
      <c r="FA125" s="157"/>
      <c r="FB125" s="157"/>
      <c r="FC125" s="157"/>
      <c r="FD125" s="157"/>
      <c r="FE125" s="157"/>
      <c r="FF125" s="157"/>
      <c r="FG125" s="157"/>
      <c r="FH125" s="157"/>
      <c r="FI125" s="157"/>
      <c r="FJ125" s="157"/>
      <c r="FK125" s="157"/>
      <c r="FL125" s="157"/>
      <c r="FM125" s="157"/>
      <c r="FN125" s="157"/>
      <c r="FO125" s="157"/>
      <c r="FP125" s="157"/>
      <c r="FQ125" s="157"/>
      <c r="FR125" s="157"/>
      <c r="FS125" s="157"/>
      <c r="FT125" s="157"/>
      <c r="FU125" s="157"/>
      <c r="FV125" s="157"/>
      <c r="FW125" s="157"/>
      <c r="FX125" s="157"/>
      <c r="FY125" s="157"/>
      <c r="FZ125" s="157"/>
      <c r="GA125" s="157"/>
      <c r="GB125" s="157"/>
      <c r="GC125" s="157"/>
      <c r="GD125" s="157"/>
      <c r="GE125" s="157"/>
      <c r="GF125" s="157"/>
      <c r="GG125" s="157"/>
      <c r="GH125" s="157"/>
      <c r="GI125" s="157"/>
      <c r="GJ125" s="157"/>
      <c r="GK125" s="157"/>
      <c r="GL125" s="157"/>
      <c r="GM125" s="157"/>
      <c r="GN125" s="157"/>
      <c r="GO125" s="157"/>
      <c r="GP125" s="157"/>
      <c r="GQ125" s="157"/>
      <c r="GR125" s="157"/>
      <c r="GS125" s="157"/>
      <c r="GT125" s="157"/>
      <c r="GU125" s="157"/>
      <c r="GV125" s="157"/>
      <c r="GW125" s="157"/>
      <c r="GX125" s="157"/>
      <c r="GY125" s="157"/>
      <c r="GZ125" s="157"/>
      <c r="HA125" s="157"/>
      <c r="HB125" s="157"/>
      <c r="HC125" s="157"/>
      <c r="HD125" s="157"/>
      <c r="HE125" s="157"/>
      <c r="HF125" s="157"/>
      <c r="HG125" s="157"/>
      <c r="HH125" s="157"/>
      <c r="HI125" s="157"/>
      <c r="HJ125" s="157"/>
      <c r="HK125" s="157"/>
      <c r="HL125" s="157"/>
      <c r="HM125" s="157"/>
      <c r="HN125" s="157"/>
      <c r="HO125" s="157"/>
      <c r="HP125" s="157"/>
      <c r="HQ125" s="157"/>
      <c r="HR125" s="157"/>
      <c r="HS125" s="157"/>
      <c r="HT125" s="157"/>
      <c r="HU125" s="157"/>
      <c r="HV125" s="157"/>
      <c r="HW125" s="157"/>
      <c r="HX125" s="157"/>
      <c r="HY125" s="157"/>
      <c r="HZ125" s="157"/>
      <c r="IA125" s="157"/>
      <c r="IB125" s="157"/>
      <c r="IC125" s="157"/>
      <c r="ID125" s="157"/>
      <c r="IE125" s="157"/>
      <c r="IF125" s="157"/>
      <c r="IG125" s="157"/>
      <c r="IH125" s="157"/>
      <c r="II125" s="157"/>
      <c r="IJ125" s="157"/>
      <c r="IK125" s="157"/>
      <c r="IL125" s="157"/>
      <c r="IM125" s="157"/>
      <c r="IN125" s="157"/>
      <c r="IO125" s="157"/>
      <c r="IP125" s="157"/>
      <c r="IQ125" s="157"/>
      <c r="IR125" s="157"/>
      <c r="IS125" s="157"/>
      <c r="IT125" s="157"/>
      <c r="IU125" s="157"/>
      <c r="IV125" s="157"/>
    </row>
    <row r="126" spans="1:256" s="144" customFormat="1" ht="12.95" customHeight="1">
      <c r="A126" s="138"/>
      <c r="B126" s="139" t="s">
        <v>568</v>
      </c>
      <c r="C126" s="140">
        <v>1200000</v>
      </c>
      <c r="D126" s="141" t="s">
        <v>564</v>
      </c>
      <c r="E126" s="142"/>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143"/>
      <c r="AE126" s="143"/>
      <c r="AF126" s="143"/>
      <c r="AG126" s="143"/>
      <c r="AH126" s="143"/>
      <c r="AI126" s="143"/>
      <c r="AJ126" s="143"/>
      <c r="AK126" s="143"/>
      <c r="AL126" s="143"/>
      <c r="AM126" s="143"/>
      <c r="AN126" s="143"/>
      <c r="AO126" s="143"/>
      <c r="AP126" s="143"/>
      <c r="AQ126" s="143"/>
      <c r="AR126" s="143"/>
      <c r="AS126" s="143"/>
      <c r="AT126" s="143"/>
      <c r="AU126" s="143"/>
      <c r="AV126" s="143"/>
      <c r="AW126" s="143"/>
      <c r="AX126" s="143"/>
      <c r="AY126" s="143"/>
      <c r="AZ126" s="143"/>
      <c r="BA126" s="143"/>
      <c r="BB126" s="143"/>
      <c r="BC126" s="143"/>
      <c r="BD126" s="143"/>
      <c r="BE126" s="143"/>
      <c r="BF126" s="143"/>
      <c r="BG126" s="143"/>
      <c r="BH126" s="143"/>
      <c r="BI126" s="143"/>
      <c r="BJ126" s="143"/>
      <c r="BK126" s="143"/>
      <c r="BL126" s="143"/>
      <c r="BM126" s="143"/>
      <c r="BN126" s="143"/>
      <c r="BO126" s="143"/>
      <c r="BP126" s="143"/>
      <c r="BQ126" s="143"/>
      <c r="BR126" s="143"/>
      <c r="BS126" s="143"/>
      <c r="BT126" s="143"/>
      <c r="BU126" s="143"/>
      <c r="BV126" s="143"/>
      <c r="BW126" s="143"/>
      <c r="BX126" s="143"/>
      <c r="BY126" s="143"/>
      <c r="BZ126" s="143"/>
      <c r="CA126" s="143"/>
      <c r="CB126" s="143"/>
      <c r="CC126" s="143"/>
      <c r="CD126" s="143"/>
      <c r="CE126" s="143"/>
      <c r="CF126" s="143"/>
      <c r="CG126" s="143"/>
      <c r="CH126" s="143"/>
      <c r="CI126" s="143"/>
      <c r="CJ126" s="143"/>
      <c r="CK126" s="143"/>
      <c r="CL126" s="143"/>
      <c r="CM126" s="143"/>
      <c r="CN126" s="143"/>
      <c r="CO126" s="143"/>
      <c r="CP126" s="143"/>
      <c r="CQ126" s="143"/>
      <c r="CR126" s="143"/>
      <c r="CS126" s="143"/>
      <c r="CT126" s="143"/>
      <c r="CU126" s="143"/>
      <c r="CV126" s="143"/>
      <c r="CW126" s="143"/>
      <c r="CX126" s="143"/>
      <c r="CY126" s="143"/>
      <c r="CZ126" s="143"/>
      <c r="DA126" s="143"/>
      <c r="DB126" s="143"/>
      <c r="DC126" s="143"/>
      <c r="DD126" s="143"/>
      <c r="DE126" s="143"/>
      <c r="DF126" s="143"/>
      <c r="DG126" s="143"/>
      <c r="DH126" s="143"/>
      <c r="DI126" s="143"/>
      <c r="DJ126" s="143"/>
      <c r="DK126" s="143"/>
      <c r="DL126" s="143"/>
      <c r="DM126" s="143"/>
      <c r="DN126" s="143"/>
      <c r="DO126" s="143"/>
      <c r="DP126" s="143"/>
      <c r="DQ126" s="143"/>
      <c r="DR126" s="143"/>
      <c r="DS126" s="143"/>
      <c r="DT126" s="143"/>
      <c r="DU126" s="143"/>
      <c r="DV126" s="143"/>
      <c r="DW126" s="143"/>
      <c r="DX126" s="143"/>
      <c r="DY126" s="143"/>
      <c r="DZ126" s="143"/>
      <c r="EA126" s="143"/>
      <c r="EB126" s="143"/>
      <c r="EC126" s="143"/>
      <c r="ED126" s="143"/>
      <c r="EE126" s="143"/>
      <c r="EF126" s="143"/>
      <c r="EG126" s="143"/>
      <c r="EH126" s="143"/>
      <c r="EI126" s="143"/>
      <c r="EJ126" s="143"/>
      <c r="EK126" s="143"/>
      <c r="EL126" s="143"/>
      <c r="EM126" s="143"/>
      <c r="EN126" s="143"/>
      <c r="EO126" s="143"/>
      <c r="EP126" s="143"/>
      <c r="EQ126" s="143"/>
      <c r="ER126" s="143"/>
      <c r="ES126" s="143"/>
      <c r="ET126" s="143"/>
      <c r="EU126" s="143"/>
      <c r="EV126" s="143"/>
      <c r="EW126" s="143"/>
      <c r="EX126" s="143"/>
      <c r="EY126" s="143"/>
      <c r="EZ126" s="143"/>
      <c r="FA126" s="143"/>
      <c r="FB126" s="143"/>
      <c r="FC126" s="143"/>
      <c r="FD126" s="143"/>
      <c r="FE126" s="143"/>
      <c r="FF126" s="143"/>
      <c r="FG126" s="143"/>
      <c r="FH126" s="143"/>
      <c r="FI126" s="143"/>
      <c r="FJ126" s="143"/>
      <c r="FK126" s="143"/>
      <c r="FL126" s="143"/>
      <c r="FM126" s="143"/>
      <c r="FN126" s="143"/>
      <c r="FO126" s="143"/>
      <c r="FP126" s="143"/>
      <c r="FQ126" s="143"/>
      <c r="FR126" s="143"/>
      <c r="FS126" s="143"/>
      <c r="FT126" s="143"/>
      <c r="FU126" s="143"/>
      <c r="FV126" s="143"/>
      <c r="FW126" s="143"/>
      <c r="FX126" s="143"/>
      <c r="FY126" s="143"/>
      <c r="FZ126" s="143"/>
      <c r="GA126" s="143"/>
      <c r="GB126" s="143"/>
      <c r="GC126" s="143"/>
      <c r="GD126" s="143"/>
      <c r="GE126" s="143"/>
      <c r="GF126" s="143"/>
      <c r="GG126" s="143"/>
      <c r="GH126" s="143"/>
      <c r="GI126" s="143"/>
      <c r="GJ126" s="143"/>
      <c r="GK126" s="143"/>
      <c r="GL126" s="143"/>
      <c r="GM126" s="143"/>
      <c r="GN126" s="143"/>
      <c r="GO126" s="143"/>
      <c r="GP126" s="143"/>
      <c r="GQ126" s="143"/>
      <c r="GR126" s="143"/>
      <c r="GS126" s="143"/>
      <c r="GT126" s="143"/>
      <c r="GU126" s="143"/>
      <c r="GV126" s="143"/>
      <c r="GW126" s="143"/>
      <c r="GX126" s="143"/>
      <c r="GY126" s="143"/>
      <c r="GZ126" s="143"/>
      <c r="HA126" s="143"/>
      <c r="HB126" s="143"/>
      <c r="HC126" s="143"/>
      <c r="HD126" s="143"/>
      <c r="HE126" s="143"/>
      <c r="HF126" s="143"/>
      <c r="HG126" s="143"/>
      <c r="HH126" s="143"/>
      <c r="HI126" s="143"/>
      <c r="HJ126" s="143"/>
      <c r="HK126" s="143"/>
      <c r="HL126" s="143"/>
      <c r="HM126" s="143"/>
      <c r="HN126" s="143"/>
      <c r="HO126" s="143"/>
      <c r="HP126" s="143"/>
      <c r="HQ126" s="143"/>
      <c r="HR126" s="143"/>
      <c r="HS126" s="143"/>
      <c r="HT126" s="143"/>
      <c r="HU126" s="143"/>
      <c r="HV126" s="143"/>
      <c r="HW126" s="143"/>
      <c r="HX126" s="143"/>
      <c r="HY126" s="143"/>
      <c r="HZ126" s="143"/>
      <c r="IA126" s="143"/>
      <c r="IB126" s="143"/>
      <c r="IC126" s="143"/>
      <c r="ID126" s="143"/>
      <c r="IE126" s="143"/>
      <c r="IF126" s="143"/>
      <c r="IG126" s="143"/>
      <c r="IH126" s="143"/>
      <c r="II126" s="143"/>
      <c r="IJ126" s="143"/>
      <c r="IK126" s="143"/>
      <c r="IL126" s="143"/>
      <c r="IM126" s="143"/>
      <c r="IN126" s="143"/>
      <c r="IO126" s="143"/>
      <c r="IP126" s="143"/>
      <c r="IQ126" s="143"/>
      <c r="IR126" s="143"/>
      <c r="IS126" s="143"/>
      <c r="IT126" s="143"/>
      <c r="IU126" s="143"/>
      <c r="IV126" s="143"/>
    </row>
    <row r="127" spans="1:256" s="164" customFormat="1" ht="13.5" customHeight="1">
      <c r="A127" s="54"/>
      <c r="B127" s="60" t="s">
        <v>639</v>
      </c>
      <c r="C127" s="86">
        <v>4800000</v>
      </c>
      <c r="D127" s="141" t="s">
        <v>564</v>
      </c>
      <c r="E127" s="137"/>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c r="IE127" s="1"/>
      <c r="IF127" s="1"/>
      <c r="IG127" s="1"/>
      <c r="IH127" s="1"/>
      <c r="II127" s="1"/>
      <c r="IJ127" s="1"/>
      <c r="IK127" s="1"/>
      <c r="IL127" s="1"/>
      <c r="IM127" s="1"/>
      <c r="IN127" s="1"/>
      <c r="IO127" s="1"/>
      <c r="IP127" s="1"/>
      <c r="IQ127" s="1"/>
      <c r="IR127" s="1"/>
      <c r="IS127" s="1"/>
      <c r="IT127" s="1"/>
      <c r="IU127" s="1"/>
      <c r="IV127" s="1"/>
    </row>
    <row r="128" spans="1:256" ht="13.5" customHeight="1">
      <c r="A128" s="69"/>
      <c r="B128" s="55"/>
      <c r="C128" s="83"/>
      <c r="D128" s="84"/>
      <c r="E128" s="137"/>
    </row>
    <row r="129" spans="1:256" ht="12.95" customHeight="1">
      <c r="A129" s="82">
        <v>3</v>
      </c>
      <c r="B129" s="63" t="s">
        <v>73</v>
      </c>
      <c r="C129" s="64">
        <f>C130+C134+C140+C147</f>
        <v>304000000</v>
      </c>
      <c r="D129" s="65"/>
      <c r="E129" s="61"/>
    </row>
    <row r="130" spans="1:256" s="127" customFormat="1" ht="15.75" customHeight="1">
      <c r="A130" s="69" t="s">
        <v>52</v>
      </c>
      <c r="B130" s="55" t="s">
        <v>533</v>
      </c>
      <c r="C130" s="59">
        <f>C131</f>
        <v>31200000</v>
      </c>
      <c r="D130" s="126"/>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c r="IM130" s="5"/>
      <c r="IN130" s="5"/>
      <c r="IO130" s="5"/>
      <c r="IP130" s="5"/>
      <c r="IQ130" s="5"/>
      <c r="IR130" s="5"/>
      <c r="IS130" s="5"/>
      <c r="IT130" s="5"/>
      <c r="IU130" s="5"/>
      <c r="IV130" s="5"/>
    </row>
    <row r="131" spans="1:256" s="169" customFormat="1" ht="25.5" customHeight="1">
      <c r="A131" s="69" t="s">
        <v>577</v>
      </c>
      <c r="B131" s="150" t="s">
        <v>295</v>
      </c>
      <c r="C131" s="83">
        <f>SUM(C132)</f>
        <v>31200000</v>
      </c>
      <c r="D131" s="128"/>
      <c r="E131" s="168"/>
      <c r="F131" s="168"/>
      <c r="G131" s="168"/>
      <c r="H131" s="176"/>
      <c r="I131" s="168"/>
      <c r="J131" s="168"/>
      <c r="K131" s="168"/>
      <c r="L131" s="168"/>
      <c r="M131" s="168"/>
      <c r="N131" s="168"/>
      <c r="O131" s="168"/>
      <c r="P131" s="168"/>
      <c r="Q131" s="168"/>
      <c r="R131" s="168"/>
      <c r="S131" s="168"/>
      <c r="T131" s="168"/>
      <c r="U131" s="168"/>
      <c r="V131" s="168"/>
      <c r="W131" s="168"/>
      <c r="X131" s="168"/>
      <c r="Y131" s="168"/>
      <c r="Z131" s="168"/>
      <c r="AA131" s="168"/>
      <c r="AB131" s="168"/>
      <c r="AC131" s="168"/>
      <c r="AD131" s="168"/>
      <c r="AE131" s="168"/>
      <c r="AF131" s="168"/>
      <c r="AG131" s="168"/>
      <c r="AH131" s="168"/>
      <c r="AI131" s="168"/>
      <c r="AJ131" s="168"/>
      <c r="AK131" s="168"/>
      <c r="AL131" s="168"/>
      <c r="AM131" s="168"/>
      <c r="AN131" s="168"/>
      <c r="AO131" s="168"/>
      <c r="AP131" s="168"/>
      <c r="AQ131" s="168"/>
      <c r="AR131" s="168"/>
      <c r="AS131" s="168"/>
      <c r="AT131" s="168"/>
      <c r="AU131" s="168"/>
      <c r="AV131" s="168"/>
      <c r="AW131" s="168"/>
      <c r="AX131" s="168"/>
      <c r="AY131" s="168"/>
      <c r="AZ131" s="168"/>
      <c r="BA131" s="168"/>
      <c r="BB131" s="168"/>
      <c r="BC131" s="168"/>
      <c r="BD131" s="168"/>
      <c r="BE131" s="168"/>
      <c r="BF131" s="168"/>
      <c r="BG131" s="168"/>
      <c r="BH131" s="168"/>
      <c r="BI131" s="168"/>
      <c r="BJ131" s="168"/>
      <c r="BK131" s="168"/>
      <c r="BL131" s="168"/>
      <c r="BM131" s="168"/>
      <c r="BN131" s="168"/>
      <c r="BO131" s="168"/>
      <c r="BP131" s="168"/>
      <c r="BQ131" s="168"/>
      <c r="BR131" s="168"/>
      <c r="BS131" s="168"/>
      <c r="BT131" s="168"/>
      <c r="BU131" s="168"/>
      <c r="BV131" s="168"/>
      <c r="BW131" s="168"/>
      <c r="BX131" s="168"/>
      <c r="BY131" s="168"/>
      <c r="BZ131" s="168"/>
      <c r="CA131" s="168"/>
      <c r="CB131" s="168"/>
      <c r="CC131" s="168"/>
      <c r="CD131" s="168"/>
      <c r="CE131" s="168"/>
      <c r="CF131" s="168"/>
      <c r="CG131" s="168"/>
      <c r="CH131" s="168"/>
      <c r="CI131" s="168"/>
      <c r="CJ131" s="168"/>
      <c r="CK131" s="168"/>
      <c r="CL131" s="168"/>
      <c r="CM131" s="168"/>
      <c r="CN131" s="168"/>
      <c r="CO131" s="168"/>
      <c r="CP131" s="168"/>
      <c r="CQ131" s="168"/>
      <c r="CR131" s="168"/>
      <c r="CS131" s="168"/>
      <c r="CT131" s="168"/>
      <c r="CU131" s="168"/>
      <c r="CV131" s="168"/>
      <c r="CW131" s="168"/>
      <c r="CX131" s="168"/>
      <c r="CY131" s="168"/>
      <c r="CZ131" s="168"/>
      <c r="DA131" s="168"/>
      <c r="DB131" s="168"/>
      <c r="DC131" s="168"/>
      <c r="DD131" s="168"/>
      <c r="DE131" s="168"/>
      <c r="DF131" s="168"/>
      <c r="DG131" s="168"/>
      <c r="DH131" s="168"/>
      <c r="DI131" s="168"/>
      <c r="DJ131" s="168"/>
      <c r="DK131" s="168"/>
      <c r="DL131" s="168"/>
      <c r="DM131" s="168"/>
      <c r="DN131" s="168"/>
      <c r="DO131" s="168"/>
      <c r="DP131" s="168"/>
      <c r="DQ131" s="168"/>
      <c r="DR131" s="168"/>
      <c r="DS131" s="168"/>
      <c r="DT131" s="168"/>
      <c r="DU131" s="168"/>
      <c r="DV131" s="168"/>
      <c r="DW131" s="168"/>
      <c r="DX131" s="168"/>
      <c r="DY131" s="168"/>
      <c r="DZ131" s="168"/>
      <c r="EA131" s="168"/>
      <c r="EB131" s="168"/>
      <c r="EC131" s="168"/>
      <c r="ED131" s="168"/>
      <c r="EE131" s="168"/>
      <c r="EF131" s="168"/>
      <c r="EG131" s="168"/>
      <c r="EH131" s="168"/>
      <c r="EI131" s="168"/>
      <c r="EJ131" s="168"/>
      <c r="EK131" s="168"/>
      <c r="EL131" s="168"/>
      <c r="EM131" s="168"/>
      <c r="EN131" s="168"/>
      <c r="EO131" s="168"/>
      <c r="EP131" s="168"/>
      <c r="EQ131" s="168"/>
      <c r="ER131" s="168"/>
      <c r="ES131" s="168"/>
      <c r="ET131" s="168"/>
      <c r="EU131" s="168"/>
      <c r="EV131" s="168"/>
      <c r="EW131" s="168"/>
      <c r="EX131" s="168"/>
      <c r="EY131" s="168"/>
      <c r="EZ131" s="168"/>
      <c r="FA131" s="168"/>
      <c r="FB131" s="168"/>
      <c r="FC131" s="168"/>
      <c r="FD131" s="168"/>
      <c r="FE131" s="168"/>
      <c r="FF131" s="168"/>
      <c r="FG131" s="168"/>
      <c r="FH131" s="168"/>
      <c r="FI131" s="168"/>
      <c r="FJ131" s="168"/>
      <c r="FK131" s="168"/>
      <c r="FL131" s="168"/>
      <c r="FM131" s="168"/>
      <c r="FN131" s="168"/>
      <c r="FO131" s="168"/>
      <c r="FP131" s="168"/>
      <c r="FQ131" s="168"/>
      <c r="FR131" s="168"/>
      <c r="FS131" s="168"/>
      <c r="FT131" s="168"/>
      <c r="FU131" s="168"/>
      <c r="FV131" s="168"/>
      <c r="FW131" s="168"/>
      <c r="FX131" s="168"/>
      <c r="FY131" s="168"/>
      <c r="FZ131" s="168"/>
      <c r="GA131" s="168"/>
      <c r="GB131" s="168"/>
      <c r="GC131" s="168"/>
      <c r="GD131" s="168"/>
      <c r="GE131" s="168"/>
      <c r="GF131" s="168"/>
      <c r="GG131" s="168"/>
      <c r="GH131" s="168"/>
      <c r="GI131" s="168"/>
      <c r="GJ131" s="168"/>
      <c r="GK131" s="168"/>
      <c r="GL131" s="168"/>
      <c r="GM131" s="168"/>
      <c r="GN131" s="168"/>
      <c r="GO131" s="168"/>
      <c r="GP131" s="168"/>
      <c r="GQ131" s="168"/>
      <c r="GR131" s="168"/>
      <c r="GS131" s="168"/>
      <c r="GT131" s="168"/>
      <c r="GU131" s="168"/>
      <c r="GV131" s="168"/>
      <c r="GW131" s="168"/>
      <c r="GX131" s="168"/>
      <c r="GY131" s="168"/>
      <c r="GZ131" s="168"/>
      <c r="HA131" s="168"/>
      <c r="HB131" s="168"/>
      <c r="HC131" s="168"/>
      <c r="HD131" s="168"/>
      <c r="HE131" s="168"/>
      <c r="HF131" s="168"/>
      <c r="HG131" s="168"/>
      <c r="HH131" s="168"/>
      <c r="HI131" s="168"/>
      <c r="HJ131" s="168"/>
      <c r="HK131" s="168"/>
      <c r="HL131" s="168"/>
      <c r="HM131" s="168"/>
      <c r="HN131" s="168"/>
      <c r="HO131" s="168"/>
      <c r="HP131" s="168"/>
      <c r="HQ131" s="168"/>
      <c r="HR131" s="168"/>
      <c r="HS131" s="168"/>
      <c r="HT131" s="168"/>
      <c r="HU131" s="168"/>
      <c r="HV131" s="168"/>
      <c r="HW131" s="168"/>
      <c r="HX131" s="168"/>
      <c r="HY131" s="168"/>
      <c r="HZ131" s="168"/>
      <c r="IA131" s="168"/>
      <c r="IB131" s="168"/>
      <c r="IC131" s="168"/>
      <c r="ID131" s="168"/>
      <c r="IE131" s="168"/>
      <c r="IF131" s="168"/>
      <c r="IG131" s="168"/>
      <c r="IH131" s="168"/>
      <c r="II131" s="168"/>
      <c r="IJ131" s="168"/>
      <c r="IK131" s="168"/>
      <c r="IL131" s="168"/>
      <c r="IM131" s="168"/>
      <c r="IN131" s="168"/>
      <c r="IO131" s="168"/>
      <c r="IP131" s="168"/>
      <c r="IQ131" s="168"/>
      <c r="IR131" s="168"/>
      <c r="IS131" s="168"/>
      <c r="IT131" s="168"/>
      <c r="IU131" s="168"/>
      <c r="IV131" s="168"/>
    </row>
    <row r="132" spans="1:256" ht="12.95" customHeight="1">
      <c r="A132" s="54"/>
      <c r="B132" s="60" t="s">
        <v>640</v>
      </c>
      <c r="C132" s="56">
        <f>200000*13*12</f>
        <v>31200000</v>
      </c>
      <c r="D132" s="57" t="s">
        <v>564</v>
      </c>
    </row>
    <row r="133" spans="1:256" ht="12.95" customHeight="1">
      <c r="A133" s="54"/>
      <c r="B133" s="60"/>
      <c r="C133" s="56"/>
      <c r="D133" s="57"/>
    </row>
    <row r="134" spans="1:256" s="127" customFormat="1" ht="12.95" customHeight="1">
      <c r="A134" s="69" t="s">
        <v>53</v>
      </c>
      <c r="B134" s="55" t="s">
        <v>71</v>
      </c>
      <c r="C134" s="59">
        <f>C135</f>
        <v>72000000</v>
      </c>
      <c r="D134" s="126"/>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c r="IM134" s="5"/>
      <c r="IN134" s="5"/>
      <c r="IO134" s="5"/>
      <c r="IP134" s="5"/>
      <c r="IQ134" s="5"/>
      <c r="IR134" s="5"/>
      <c r="IS134" s="5"/>
      <c r="IT134" s="5"/>
      <c r="IU134" s="5"/>
      <c r="IV134" s="5"/>
    </row>
    <row r="135" spans="1:256" s="169" customFormat="1" ht="25.5" customHeight="1">
      <c r="A135" s="69" t="s">
        <v>578</v>
      </c>
      <c r="B135" s="150" t="s">
        <v>305</v>
      </c>
      <c r="C135" s="83">
        <f>SUM(C136:C138)</f>
        <v>72000000</v>
      </c>
      <c r="D135" s="128"/>
      <c r="E135" s="168"/>
      <c r="F135" s="168"/>
      <c r="G135" s="168"/>
      <c r="H135" s="168"/>
      <c r="I135" s="168"/>
      <c r="J135" s="168"/>
      <c r="K135" s="168"/>
      <c r="L135" s="168"/>
      <c r="M135" s="168"/>
      <c r="N135" s="168"/>
      <c r="O135" s="168"/>
      <c r="P135" s="168"/>
      <c r="Q135" s="168"/>
      <c r="R135" s="168"/>
      <c r="S135" s="168"/>
      <c r="T135" s="168"/>
      <c r="U135" s="168"/>
      <c r="V135" s="168"/>
      <c r="W135" s="168"/>
      <c r="X135" s="168"/>
      <c r="Y135" s="168"/>
      <c r="Z135" s="168"/>
      <c r="AA135" s="168"/>
      <c r="AB135" s="168"/>
      <c r="AC135" s="168"/>
      <c r="AD135" s="168"/>
      <c r="AE135" s="168"/>
      <c r="AF135" s="168"/>
      <c r="AG135" s="168"/>
      <c r="AH135" s="168"/>
      <c r="AI135" s="168"/>
      <c r="AJ135" s="168"/>
      <c r="AK135" s="168"/>
      <c r="AL135" s="168"/>
      <c r="AM135" s="168"/>
      <c r="AN135" s="168"/>
      <c r="AO135" s="168"/>
      <c r="AP135" s="168"/>
      <c r="AQ135" s="168"/>
      <c r="AR135" s="168"/>
      <c r="AS135" s="168"/>
      <c r="AT135" s="168"/>
      <c r="AU135" s="168"/>
      <c r="AV135" s="168"/>
      <c r="AW135" s="168"/>
      <c r="AX135" s="168"/>
      <c r="AY135" s="168"/>
      <c r="AZ135" s="168"/>
      <c r="BA135" s="168"/>
      <c r="BB135" s="168"/>
      <c r="BC135" s="168"/>
      <c r="BD135" s="168"/>
      <c r="BE135" s="168"/>
      <c r="BF135" s="168"/>
      <c r="BG135" s="168"/>
      <c r="BH135" s="168"/>
      <c r="BI135" s="168"/>
      <c r="BJ135" s="168"/>
      <c r="BK135" s="168"/>
      <c r="BL135" s="168"/>
      <c r="BM135" s="168"/>
      <c r="BN135" s="168"/>
      <c r="BO135" s="168"/>
      <c r="BP135" s="168"/>
      <c r="BQ135" s="168"/>
      <c r="BR135" s="168"/>
      <c r="BS135" s="168"/>
      <c r="BT135" s="168"/>
      <c r="BU135" s="168"/>
      <c r="BV135" s="168"/>
      <c r="BW135" s="168"/>
      <c r="BX135" s="168"/>
      <c r="BY135" s="168"/>
      <c r="BZ135" s="168"/>
      <c r="CA135" s="168"/>
      <c r="CB135" s="168"/>
      <c r="CC135" s="168"/>
      <c r="CD135" s="168"/>
      <c r="CE135" s="168"/>
      <c r="CF135" s="168"/>
      <c r="CG135" s="168"/>
      <c r="CH135" s="168"/>
      <c r="CI135" s="168"/>
      <c r="CJ135" s="168"/>
      <c r="CK135" s="168"/>
      <c r="CL135" s="168"/>
      <c r="CM135" s="168"/>
      <c r="CN135" s="168"/>
      <c r="CO135" s="168"/>
      <c r="CP135" s="168"/>
      <c r="CQ135" s="168"/>
      <c r="CR135" s="168"/>
      <c r="CS135" s="168"/>
      <c r="CT135" s="168"/>
      <c r="CU135" s="168"/>
      <c r="CV135" s="168"/>
      <c r="CW135" s="168"/>
      <c r="CX135" s="168"/>
      <c r="CY135" s="168"/>
      <c r="CZ135" s="168"/>
      <c r="DA135" s="168"/>
      <c r="DB135" s="168"/>
      <c r="DC135" s="168"/>
      <c r="DD135" s="168"/>
      <c r="DE135" s="168"/>
      <c r="DF135" s="168"/>
      <c r="DG135" s="168"/>
      <c r="DH135" s="168"/>
      <c r="DI135" s="168"/>
      <c r="DJ135" s="168"/>
      <c r="DK135" s="168"/>
      <c r="DL135" s="168"/>
      <c r="DM135" s="168"/>
      <c r="DN135" s="168"/>
      <c r="DO135" s="168"/>
      <c r="DP135" s="168"/>
      <c r="DQ135" s="168"/>
      <c r="DR135" s="168"/>
      <c r="DS135" s="168"/>
      <c r="DT135" s="168"/>
      <c r="DU135" s="168"/>
      <c r="DV135" s="168"/>
      <c r="DW135" s="168"/>
      <c r="DX135" s="168"/>
      <c r="DY135" s="168"/>
      <c r="DZ135" s="168"/>
      <c r="EA135" s="168"/>
      <c r="EB135" s="168"/>
      <c r="EC135" s="168"/>
      <c r="ED135" s="168"/>
      <c r="EE135" s="168"/>
      <c r="EF135" s="168"/>
      <c r="EG135" s="168"/>
      <c r="EH135" s="168"/>
      <c r="EI135" s="168"/>
      <c r="EJ135" s="168"/>
      <c r="EK135" s="168"/>
      <c r="EL135" s="168"/>
      <c r="EM135" s="168"/>
      <c r="EN135" s="168"/>
      <c r="EO135" s="168"/>
      <c r="EP135" s="168"/>
      <c r="EQ135" s="168"/>
      <c r="ER135" s="168"/>
      <c r="ES135" s="168"/>
      <c r="ET135" s="168"/>
      <c r="EU135" s="168"/>
      <c r="EV135" s="168"/>
      <c r="EW135" s="168"/>
      <c r="EX135" s="168"/>
      <c r="EY135" s="168"/>
      <c r="EZ135" s="168"/>
      <c r="FA135" s="168"/>
      <c r="FB135" s="168"/>
      <c r="FC135" s="168"/>
      <c r="FD135" s="168"/>
      <c r="FE135" s="168"/>
      <c r="FF135" s="168"/>
      <c r="FG135" s="168"/>
      <c r="FH135" s="168"/>
      <c r="FI135" s="168"/>
      <c r="FJ135" s="168"/>
      <c r="FK135" s="168"/>
      <c r="FL135" s="168"/>
      <c r="FM135" s="168"/>
      <c r="FN135" s="168"/>
      <c r="FO135" s="168"/>
      <c r="FP135" s="168"/>
      <c r="FQ135" s="168"/>
      <c r="FR135" s="168"/>
      <c r="FS135" s="168"/>
      <c r="FT135" s="168"/>
      <c r="FU135" s="168"/>
      <c r="FV135" s="168"/>
      <c r="FW135" s="168"/>
      <c r="FX135" s="168"/>
      <c r="FY135" s="168"/>
      <c r="FZ135" s="168"/>
      <c r="GA135" s="168"/>
      <c r="GB135" s="168"/>
      <c r="GC135" s="168"/>
      <c r="GD135" s="168"/>
      <c r="GE135" s="168"/>
      <c r="GF135" s="168"/>
      <c r="GG135" s="168"/>
      <c r="GH135" s="168"/>
      <c r="GI135" s="168"/>
      <c r="GJ135" s="168"/>
      <c r="GK135" s="168"/>
      <c r="GL135" s="168"/>
      <c r="GM135" s="168"/>
      <c r="GN135" s="168"/>
      <c r="GO135" s="168"/>
      <c r="GP135" s="168"/>
      <c r="GQ135" s="168"/>
      <c r="GR135" s="168"/>
      <c r="GS135" s="168"/>
      <c r="GT135" s="168"/>
      <c r="GU135" s="168"/>
      <c r="GV135" s="168"/>
      <c r="GW135" s="168"/>
      <c r="GX135" s="168"/>
      <c r="GY135" s="168"/>
      <c r="GZ135" s="168"/>
      <c r="HA135" s="168"/>
      <c r="HB135" s="168"/>
      <c r="HC135" s="168"/>
      <c r="HD135" s="168"/>
      <c r="HE135" s="168"/>
      <c r="HF135" s="168"/>
      <c r="HG135" s="168"/>
      <c r="HH135" s="168"/>
      <c r="HI135" s="168"/>
      <c r="HJ135" s="168"/>
      <c r="HK135" s="168"/>
      <c r="HL135" s="168"/>
      <c r="HM135" s="168"/>
      <c r="HN135" s="168"/>
      <c r="HO135" s="168"/>
      <c r="HP135" s="168"/>
      <c r="HQ135" s="168"/>
      <c r="HR135" s="168"/>
      <c r="HS135" s="168"/>
      <c r="HT135" s="168"/>
      <c r="HU135" s="168"/>
      <c r="HV135" s="168"/>
      <c r="HW135" s="168"/>
      <c r="HX135" s="168"/>
      <c r="HY135" s="168"/>
      <c r="HZ135" s="168"/>
      <c r="IA135" s="168"/>
      <c r="IB135" s="168"/>
      <c r="IC135" s="168"/>
      <c r="ID135" s="168"/>
      <c r="IE135" s="168"/>
      <c r="IF135" s="168"/>
      <c r="IG135" s="168"/>
      <c r="IH135" s="168"/>
      <c r="II135" s="168"/>
      <c r="IJ135" s="168"/>
      <c r="IK135" s="168"/>
      <c r="IL135" s="168"/>
      <c r="IM135" s="168"/>
      <c r="IN135" s="168"/>
      <c r="IO135" s="168"/>
      <c r="IP135" s="168"/>
      <c r="IQ135" s="168"/>
      <c r="IR135" s="168"/>
      <c r="IS135" s="168"/>
      <c r="IT135" s="168"/>
      <c r="IU135" s="168"/>
      <c r="IV135" s="168"/>
    </row>
    <row r="136" spans="1:256" ht="12.95" customHeight="1">
      <c r="A136" s="54"/>
      <c r="B136" s="60" t="s">
        <v>643</v>
      </c>
      <c r="C136" s="56">
        <f>200000*5*12</f>
        <v>12000000</v>
      </c>
      <c r="D136" s="57" t="s">
        <v>564</v>
      </c>
    </row>
    <row r="137" spans="1:256" ht="12.95" customHeight="1">
      <c r="A137" s="54"/>
      <c r="B137" s="60" t="s">
        <v>641</v>
      </c>
      <c r="C137" s="56">
        <v>30000000</v>
      </c>
      <c r="D137" s="57" t="s">
        <v>564</v>
      </c>
    </row>
    <row r="138" spans="1:256" ht="12.95" customHeight="1">
      <c r="A138" s="54"/>
      <c r="B138" s="60" t="s">
        <v>642</v>
      </c>
      <c r="C138" s="56">
        <v>30000000</v>
      </c>
      <c r="D138" s="57" t="s">
        <v>564</v>
      </c>
    </row>
    <row r="139" spans="1:256" ht="12.95" customHeight="1">
      <c r="A139" s="54"/>
      <c r="B139" s="60"/>
      <c r="C139" s="56"/>
      <c r="D139" s="57"/>
    </row>
    <row r="140" spans="1:256" s="127" customFormat="1" ht="12.95" customHeight="1">
      <c r="A140" s="69" t="s">
        <v>69</v>
      </c>
      <c r="B140" s="55" t="s">
        <v>309</v>
      </c>
      <c r="C140" s="59">
        <f>C141+C143</f>
        <v>72400000</v>
      </c>
      <c r="D140" s="126"/>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c r="HF140" s="5"/>
      <c r="HG140" s="5"/>
      <c r="HH140" s="5"/>
      <c r="HI140" s="5"/>
      <c r="HJ140" s="5"/>
      <c r="HK140" s="5"/>
      <c r="HL140" s="5"/>
      <c r="HM140" s="5"/>
      <c r="HN140" s="5"/>
      <c r="HO140" s="5"/>
      <c r="HP140" s="5"/>
      <c r="HQ140" s="5"/>
      <c r="HR140" s="5"/>
      <c r="HS140" s="5"/>
      <c r="HT140" s="5"/>
      <c r="HU140" s="5"/>
      <c r="HV140" s="5"/>
      <c r="HW140" s="5"/>
      <c r="HX140" s="5"/>
      <c r="HY140" s="5"/>
      <c r="HZ140" s="5"/>
      <c r="IA140" s="5"/>
      <c r="IB140" s="5"/>
      <c r="IC140" s="5"/>
      <c r="ID140" s="5"/>
      <c r="IE140" s="5"/>
      <c r="IF140" s="5"/>
      <c r="IG140" s="5"/>
      <c r="IH140" s="5"/>
      <c r="II140" s="5"/>
      <c r="IJ140" s="5"/>
      <c r="IK140" s="5"/>
      <c r="IL140" s="5"/>
      <c r="IM140" s="5"/>
      <c r="IN140" s="5"/>
      <c r="IO140" s="5"/>
      <c r="IP140" s="5"/>
      <c r="IQ140" s="5"/>
      <c r="IR140" s="5"/>
      <c r="IS140" s="5"/>
      <c r="IT140" s="5"/>
      <c r="IU140" s="5"/>
      <c r="IV140" s="5"/>
    </row>
    <row r="141" spans="1:256" s="169" customFormat="1" ht="24.75" customHeight="1">
      <c r="A141" s="69" t="s">
        <v>645</v>
      </c>
      <c r="B141" s="150" t="str">
        <f>Sheet5!D171</f>
        <v>Pembangunan/Rehabilitasi/Peningkatan Sarana dan Prasarana Kepemudaan dan Olah Raga Milik Desa**</v>
      </c>
      <c r="C141" s="83">
        <f>SUM(C142:C142)</f>
        <v>50000000</v>
      </c>
      <c r="D141" s="128"/>
      <c r="E141" s="168"/>
      <c r="F141" s="168"/>
      <c r="G141" s="168"/>
      <c r="H141" s="168"/>
      <c r="I141" s="168"/>
      <c r="J141" s="168"/>
      <c r="K141" s="168"/>
      <c r="L141" s="168"/>
      <c r="M141" s="168"/>
      <c r="N141" s="168"/>
      <c r="O141" s="168"/>
      <c r="P141" s="168"/>
      <c r="Q141" s="168"/>
      <c r="R141" s="168"/>
      <c r="S141" s="168"/>
      <c r="T141" s="168"/>
      <c r="U141" s="168"/>
      <c r="V141" s="168"/>
      <c r="W141" s="168"/>
      <c r="X141" s="168"/>
      <c r="Y141" s="168"/>
      <c r="Z141" s="168"/>
      <c r="AA141" s="168"/>
      <c r="AB141" s="168"/>
      <c r="AC141" s="168"/>
      <c r="AD141" s="168"/>
      <c r="AE141" s="168"/>
      <c r="AF141" s="168"/>
      <c r="AG141" s="168"/>
      <c r="AH141" s="168"/>
      <c r="AI141" s="168"/>
      <c r="AJ141" s="168"/>
      <c r="AK141" s="168"/>
      <c r="AL141" s="168"/>
      <c r="AM141" s="168"/>
      <c r="AN141" s="168"/>
      <c r="AO141" s="168"/>
      <c r="AP141" s="168"/>
      <c r="AQ141" s="168"/>
      <c r="AR141" s="168"/>
      <c r="AS141" s="168"/>
      <c r="AT141" s="168"/>
      <c r="AU141" s="168"/>
      <c r="AV141" s="168"/>
      <c r="AW141" s="168"/>
      <c r="AX141" s="168"/>
      <c r="AY141" s="168"/>
      <c r="AZ141" s="168"/>
      <c r="BA141" s="168"/>
      <c r="BB141" s="168"/>
      <c r="BC141" s="168"/>
      <c r="BD141" s="168"/>
      <c r="BE141" s="168"/>
      <c r="BF141" s="168"/>
      <c r="BG141" s="168"/>
      <c r="BH141" s="168"/>
      <c r="BI141" s="168"/>
      <c r="BJ141" s="168"/>
      <c r="BK141" s="168"/>
      <c r="BL141" s="168"/>
      <c r="BM141" s="168"/>
      <c r="BN141" s="168"/>
      <c r="BO141" s="168"/>
      <c r="BP141" s="168"/>
      <c r="BQ141" s="168"/>
      <c r="BR141" s="168"/>
      <c r="BS141" s="168"/>
      <c r="BT141" s="168"/>
      <c r="BU141" s="168"/>
      <c r="BV141" s="168"/>
      <c r="BW141" s="168"/>
      <c r="BX141" s="168"/>
      <c r="BY141" s="168"/>
      <c r="BZ141" s="168"/>
      <c r="CA141" s="168"/>
      <c r="CB141" s="168"/>
      <c r="CC141" s="168"/>
      <c r="CD141" s="168"/>
      <c r="CE141" s="168"/>
      <c r="CF141" s="168"/>
      <c r="CG141" s="168"/>
      <c r="CH141" s="168"/>
      <c r="CI141" s="168"/>
      <c r="CJ141" s="168"/>
      <c r="CK141" s="168"/>
      <c r="CL141" s="168"/>
      <c r="CM141" s="168"/>
      <c r="CN141" s="168"/>
      <c r="CO141" s="168"/>
      <c r="CP141" s="168"/>
      <c r="CQ141" s="168"/>
      <c r="CR141" s="168"/>
      <c r="CS141" s="168"/>
      <c r="CT141" s="168"/>
      <c r="CU141" s="168"/>
      <c r="CV141" s="168"/>
      <c r="CW141" s="168"/>
      <c r="CX141" s="168"/>
      <c r="CY141" s="168"/>
      <c r="CZ141" s="168"/>
      <c r="DA141" s="168"/>
      <c r="DB141" s="168"/>
      <c r="DC141" s="168"/>
      <c r="DD141" s="168"/>
      <c r="DE141" s="168"/>
      <c r="DF141" s="168"/>
      <c r="DG141" s="168"/>
      <c r="DH141" s="168"/>
      <c r="DI141" s="168"/>
      <c r="DJ141" s="168"/>
      <c r="DK141" s="168"/>
      <c r="DL141" s="168"/>
      <c r="DM141" s="168"/>
      <c r="DN141" s="168"/>
      <c r="DO141" s="168"/>
      <c r="DP141" s="168"/>
      <c r="DQ141" s="168"/>
      <c r="DR141" s="168"/>
      <c r="DS141" s="168"/>
      <c r="DT141" s="168"/>
      <c r="DU141" s="168"/>
      <c r="DV141" s="168"/>
      <c r="DW141" s="168"/>
      <c r="DX141" s="168"/>
      <c r="DY141" s="168"/>
      <c r="DZ141" s="168"/>
      <c r="EA141" s="168"/>
      <c r="EB141" s="168"/>
      <c r="EC141" s="168"/>
      <c r="ED141" s="168"/>
      <c r="EE141" s="168"/>
      <c r="EF141" s="168"/>
      <c r="EG141" s="168"/>
      <c r="EH141" s="168"/>
      <c r="EI141" s="168"/>
      <c r="EJ141" s="168"/>
      <c r="EK141" s="168"/>
      <c r="EL141" s="168"/>
      <c r="EM141" s="168"/>
      <c r="EN141" s="168"/>
      <c r="EO141" s="168"/>
      <c r="EP141" s="168"/>
      <c r="EQ141" s="168"/>
      <c r="ER141" s="168"/>
      <c r="ES141" s="168"/>
      <c r="ET141" s="168"/>
      <c r="EU141" s="168"/>
      <c r="EV141" s="168"/>
      <c r="EW141" s="168"/>
      <c r="EX141" s="168"/>
      <c r="EY141" s="168"/>
      <c r="EZ141" s="168"/>
      <c r="FA141" s="168"/>
      <c r="FB141" s="168"/>
      <c r="FC141" s="168"/>
      <c r="FD141" s="168"/>
      <c r="FE141" s="168"/>
      <c r="FF141" s="168"/>
      <c r="FG141" s="168"/>
      <c r="FH141" s="168"/>
      <c r="FI141" s="168"/>
      <c r="FJ141" s="168"/>
      <c r="FK141" s="168"/>
      <c r="FL141" s="168"/>
      <c r="FM141" s="168"/>
      <c r="FN141" s="168"/>
      <c r="FO141" s="168"/>
      <c r="FP141" s="168"/>
      <c r="FQ141" s="168"/>
      <c r="FR141" s="168"/>
      <c r="FS141" s="168"/>
      <c r="FT141" s="168"/>
      <c r="FU141" s="168"/>
      <c r="FV141" s="168"/>
      <c r="FW141" s="168"/>
      <c r="FX141" s="168"/>
      <c r="FY141" s="168"/>
      <c r="FZ141" s="168"/>
      <c r="GA141" s="168"/>
      <c r="GB141" s="168"/>
      <c r="GC141" s="168"/>
      <c r="GD141" s="168"/>
      <c r="GE141" s="168"/>
      <c r="GF141" s="168"/>
      <c r="GG141" s="168"/>
      <c r="GH141" s="168"/>
      <c r="GI141" s="168"/>
      <c r="GJ141" s="168"/>
      <c r="GK141" s="168"/>
      <c r="GL141" s="168"/>
      <c r="GM141" s="168"/>
      <c r="GN141" s="168"/>
      <c r="GO141" s="168"/>
      <c r="GP141" s="168"/>
      <c r="GQ141" s="168"/>
      <c r="GR141" s="168"/>
      <c r="GS141" s="168"/>
      <c r="GT141" s="168"/>
      <c r="GU141" s="168"/>
      <c r="GV141" s="168"/>
      <c r="GW141" s="168"/>
      <c r="GX141" s="168"/>
      <c r="GY141" s="168"/>
      <c r="GZ141" s="168"/>
      <c r="HA141" s="168"/>
      <c r="HB141" s="168"/>
      <c r="HC141" s="168"/>
      <c r="HD141" s="168"/>
      <c r="HE141" s="168"/>
      <c r="HF141" s="168"/>
      <c r="HG141" s="168"/>
      <c r="HH141" s="168"/>
      <c r="HI141" s="168"/>
      <c r="HJ141" s="168"/>
      <c r="HK141" s="168"/>
      <c r="HL141" s="168"/>
      <c r="HM141" s="168"/>
      <c r="HN141" s="168"/>
      <c r="HO141" s="168"/>
      <c r="HP141" s="168"/>
      <c r="HQ141" s="168"/>
      <c r="HR141" s="168"/>
      <c r="HS141" s="168"/>
      <c r="HT141" s="168"/>
      <c r="HU141" s="168"/>
      <c r="HV141" s="168"/>
      <c r="HW141" s="168"/>
      <c r="HX141" s="168"/>
      <c r="HY141" s="168"/>
      <c r="HZ141" s="168"/>
      <c r="IA141" s="168"/>
      <c r="IB141" s="168"/>
      <c r="IC141" s="168"/>
      <c r="ID141" s="168"/>
      <c r="IE141" s="168"/>
      <c r="IF141" s="168"/>
      <c r="IG141" s="168"/>
      <c r="IH141" s="168"/>
      <c r="II141" s="168"/>
      <c r="IJ141" s="168"/>
      <c r="IK141" s="168"/>
      <c r="IL141" s="168"/>
      <c r="IM141" s="168"/>
      <c r="IN141" s="168"/>
      <c r="IO141" s="168"/>
      <c r="IP141" s="168"/>
      <c r="IQ141" s="168"/>
      <c r="IR141" s="168"/>
      <c r="IS141" s="168"/>
      <c r="IT141" s="168"/>
      <c r="IU141" s="168"/>
      <c r="IV141" s="168"/>
    </row>
    <row r="142" spans="1:256" s="149" customFormat="1" ht="12.95" customHeight="1">
      <c r="A142" s="138"/>
      <c r="B142" s="139" t="s">
        <v>646</v>
      </c>
      <c r="C142" s="140">
        <v>50000000</v>
      </c>
      <c r="D142" s="141" t="s">
        <v>564</v>
      </c>
      <c r="E142" s="142"/>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c r="AH142" s="143"/>
      <c r="AI142" s="143"/>
      <c r="AJ142" s="143"/>
      <c r="AK142" s="143"/>
      <c r="AL142" s="143"/>
      <c r="AM142" s="143"/>
      <c r="AN142" s="143"/>
      <c r="AO142" s="143"/>
      <c r="AP142" s="143"/>
      <c r="AQ142" s="143"/>
      <c r="AR142" s="143"/>
      <c r="AS142" s="143"/>
      <c r="AT142" s="143"/>
      <c r="AU142" s="143"/>
      <c r="AV142" s="143"/>
      <c r="AW142" s="143"/>
      <c r="AX142" s="143"/>
      <c r="AY142" s="143"/>
      <c r="AZ142" s="143"/>
      <c r="BA142" s="143"/>
      <c r="BB142" s="143"/>
      <c r="BC142" s="143"/>
      <c r="BD142" s="143"/>
      <c r="BE142" s="143"/>
      <c r="BF142" s="143"/>
      <c r="BG142" s="143"/>
      <c r="BH142" s="143"/>
      <c r="BI142" s="143"/>
      <c r="BJ142" s="143"/>
      <c r="BK142" s="143"/>
      <c r="BL142" s="143"/>
      <c r="BM142" s="143"/>
      <c r="BN142" s="143"/>
      <c r="BO142" s="143"/>
      <c r="BP142" s="143"/>
      <c r="BQ142" s="143"/>
      <c r="BR142" s="143"/>
      <c r="BS142" s="143"/>
      <c r="BT142" s="143"/>
      <c r="BU142" s="143"/>
      <c r="BV142" s="143"/>
      <c r="BW142" s="143"/>
      <c r="BX142" s="143"/>
      <c r="BY142" s="143"/>
      <c r="BZ142" s="143"/>
      <c r="CA142" s="143"/>
      <c r="CB142" s="143"/>
      <c r="CC142" s="143"/>
      <c r="CD142" s="143"/>
      <c r="CE142" s="143"/>
      <c r="CF142" s="143"/>
      <c r="CG142" s="143"/>
      <c r="CH142" s="143"/>
      <c r="CI142" s="143"/>
      <c r="CJ142" s="143"/>
      <c r="CK142" s="143"/>
      <c r="CL142" s="143"/>
      <c r="CM142" s="143"/>
      <c r="CN142" s="143"/>
      <c r="CO142" s="143"/>
      <c r="CP142" s="143"/>
      <c r="CQ142" s="143"/>
      <c r="CR142" s="143"/>
      <c r="CS142" s="143"/>
      <c r="CT142" s="143"/>
      <c r="CU142" s="143"/>
      <c r="CV142" s="143"/>
      <c r="CW142" s="143"/>
      <c r="CX142" s="143"/>
      <c r="CY142" s="143"/>
      <c r="CZ142" s="143"/>
      <c r="DA142" s="143"/>
      <c r="DB142" s="143"/>
      <c r="DC142" s="143"/>
      <c r="DD142" s="143"/>
      <c r="DE142" s="143"/>
      <c r="DF142" s="143"/>
      <c r="DG142" s="143"/>
      <c r="DH142" s="143"/>
      <c r="DI142" s="143"/>
      <c r="DJ142" s="143"/>
      <c r="DK142" s="143"/>
      <c r="DL142" s="143"/>
      <c r="DM142" s="143"/>
      <c r="DN142" s="143"/>
      <c r="DO142" s="143"/>
      <c r="DP142" s="143"/>
      <c r="DQ142" s="143"/>
      <c r="DR142" s="143"/>
      <c r="DS142" s="143"/>
      <c r="DT142" s="143"/>
      <c r="DU142" s="143"/>
      <c r="DV142" s="143"/>
      <c r="DW142" s="143"/>
      <c r="DX142" s="143"/>
      <c r="DY142" s="143"/>
      <c r="DZ142" s="143"/>
      <c r="EA142" s="143"/>
      <c r="EB142" s="143"/>
      <c r="EC142" s="143"/>
      <c r="ED142" s="143"/>
      <c r="EE142" s="143"/>
      <c r="EF142" s="143"/>
      <c r="EG142" s="143"/>
      <c r="EH142" s="143"/>
      <c r="EI142" s="143"/>
      <c r="EJ142" s="143"/>
      <c r="EK142" s="143"/>
      <c r="EL142" s="143"/>
      <c r="EM142" s="143"/>
      <c r="EN142" s="143"/>
      <c r="EO142" s="143"/>
      <c r="EP142" s="143"/>
      <c r="EQ142" s="143"/>
      <c r="ER142" s="143"/>
      <c r="ES142" s="143"/>
      <c r="ET142" s="143"/>
      <c r="EU142" s="143"/>
      <c r="EV142" s="143"/>
      <c r="EW142" s="143"/>
      <c r="EX142" s="143"/>
      <c r="EY142" s="143"/>
      <c r="EZ142" s="143"/>
      <c r="FA142" s="143"/>
      <c r="FB142" s="143"/>
      <c r="FC142" s="143"/>
      <c r="FD142" s="143"/>
      <c r="FE142" s="143"/>
      <c r="FF142" s="143"/>
      <c r="FG142" s="143"/>
      <c r="FH142" s="143"/>
      <c r="FI142" s="143"/>
      <c r="FJ142" s="143"/>
      <c r="FK142" s="143"/>
      <c r="FL142" s="143"/>
      <c r="FM142" s="143"/>
      <c r="FN142" s="143"/>
      <c r="FO142" s="143"/>
      <c r="FP142" s="143"/>
      <c r="FQ142" s="143"/>
      <c r="FR142" s="143"/>
      <c r="FS142" s="143"/>
      <c r="FT142" s="143"/>
      <c r="FU142" s="143"/>
      <c r="FV142" s="143"/>
      <c r="FW142" s="143"/>
      <c r="FX142" s="143"/>
      <c r="FY142" s="143"/>
      <c r="FZ142" s="143"/>
      <c r="GA142" s="143"/>
      <c r="GB142" s="143"/>
      <c r="GC142" s="143"/>
      <c r="GD142" s="143"/>
      <c r="GE142" s="143"/>
      <c r="GF142" s="143"/>
      <c r="GG142" s="143"/>
      <c r="GH142" s="143"/>
      <c r="GI142" s="143"/>
      <c r="GJ142" s="143"/>
      <c r="GK142" s="143"/>
      <c r="GL142" s="143"/>
      <c r="GM142" s="143"/>
      <c r="GN142" s="143"/>
      <c r="GO142" s="143"/>
      <c r="GP142" s="143"/>
      <c r="GQ142" s="143"/>
      <c r="GR142" s="143"/>
      <c r="GS142" s="143"/>
      <c r="GT142" s="143"/>
      <c r="GU142" s="143"/>
      <c r="GV142" s="143"/>
      <c r="GW142" s="143"/>
      <c r="GX142" s="143"/>
      <c r="GY142" s="143"/>
      <c r="GZ142" s="143"/>
      <c r="HA142" s="143"/>
      <c r="HB142" s="143"/>
      <c r="HC142" s="143"/>
      <c r="HD142" s="143"/>
      <c r="HE142" s="143"/>
      <c r="HF142" s="143"/>
      <c r="HG142" s="143"/>
      <c r="HH142" s="143"/>
      <c r="HI142" s="143"/>
      <c r="HJ142" s="143"/>
      <c r="HK142" s="143"/>
      <c r="HL142" s="143"/>
      <c r="HM142" s="143"/>
      <c r="HN142" s="143"/>
      <c r="HO142" s="143"/>
      <c r="HP142" s="143"/>
      <c r="HQ142" s="143"/>
      <c r="HR142" s="143"/>
      <c r="HS142" s="143"/>
      <c r="HT142" s="143"/>
      <c r="HU142" s="143"/>
      <c r="HV142" s="143"/>
      <c r="HW142" s="143"/>
      <c r="HX142" s="143"/>
      <c r="HY142" s="143"/>
      <c r="HZ142" s="143"/>
      <c r="IA142" s="143"/>
      <c r="IB142" s="143"/>
      <c r="IC142" s="143"/>
      <c r="ID142" s="143"/>
      <c r="IE142" s="143"/>
      <c r="IF142" s="143"/>
      <c r="IG142" s="143"/>
      <c r="IH142" s="143"/>
      <c r="II142" s="143"/>
      <c r="IJ142" s="143"/>
      <c r="IK142" s="143"/>
      <c r="IL142" s="143"/>
      <c r="IM142" s="143"/>
      <c r="IN142" s="143"/>
      <c r="IO142" s="143"/>
      <c r="IP142" s="143"/>
      <c r="IQ142" s="143"/>
      <c r="IR142" s="143"/>
      <c r="IS142" s="143"/>
      <c r="IT142" s="143"/>
      <c r="IU142" s="143"/>
      <c r="IV142" s="143"/>
    </row>
    <row r="143" spans="1:256" s="127" customFormat="1" ht="12.75" customHeight="1">
      <c r="A143" s="69" t="s">
        <v>579</v>
      </c>
      <c r="B143" s="55" t="s">
        <v>314</v>
      </c>
      <c r="C143" s="59">
        <f>SUM(C144:C145)</f>
        <v>22400000</v>
      </c>
      <c r="D143" s="126"/>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c r="HF143" s="5"/>
      <c r="HG143" s="5"/>
      <c r="HH143" s="5"/>
      <c r="HI143" s="5"/>
      <c r="HJ143" s="5"/>
      <c r="HK143" s="5"/>
      <c r="HL143" s="5"/>
      <c r="HM143" s="5"/>
      <c r="HN143" s="5"/>
      <c r="HO143" s="5"/>
      <c r="HP143" s="5"/>
      <c r="HQ143" s="5"/>
      <c r="HR143" s="5"/>
      <c r="HS143" s="5"/>
      <c r="HT143" s="5"/>
      <c r="HU143" s="5"/>
      <c r="HV143" s="5"/>
      <c r="HW143" s="5"/>
      <c r="HX143" s="5"/>
      <c r="HY143" s="5"/>
      <c r="HZ143" s="5"/>
      <c r="IA143" s="5"/>
      <c r="IB143" s="5"/>
      <c r="IC143" s="5"/>
      <c r="ID143" s="5"/>
      <c r="IE143" s="5"/>
      <c r="IF143" s="5"/>
      <c r="IG143" s="5"/>
      <c r="IH143" s="5"/>
      <c r="II143" s="5"/>
      <c r="IJ143" s="5"/>
      <c r="IK143" s="5"/>
      <c r="IL143" s="5"/>
      <c r="IM143" s="5"/>
      <c r="IN143" s="5"/>
      <c r="IO143" s="5"/>
      <c r="IP143" s="5"/>
      <c r="IQ143" s="5"/>
      <c r="IR143" s="5"/>
      <c r="IS143" s="5"/>
      <c r="IT143" s="5"/>
      <c r="IU143" s="5"/>
      <c r="IV143" s="5"/>
    </row>
    <row r="144" spans="1:256" ht="12.95" customHeight="1">
      <c r="A144" s="54"/>
      <c r="B144" s="60" t="s">
        <v>644</v>
      </c>
      <c r="C144" s="56">
        <f>200000*1*12</f>
        <v>2400000</v>
      </c>
      <c r="D144" s="57" t="s">
        <v>564</v>
      </c>
    </row>
    <row r="145" spans="1:256" ht="12.95" customHeight="1">
      <c r="A145" s="54"/>
      <c r="B145" s="60" t="s">
        <v>652</v>
      </c>
      <c r="C145" s="56">
        <v>20000000</v>
      </c>
      <c r="D145" s="57" t="s">
        <v>564</v>
      </c>
    </row>
    <row r="146" spans="1:256" ht="12.95" customHeight="1">
      <c r="A146" s="54"/>
      <c r="B146" s="60"/>
      <c r="C146" s="56"/>
      <c r="D146" s="57"/>
    </row>
    <row r="147" spans="1:256" s="127" customFormat="1" ht="12.95" customHeight="1">
      <c r="A147" s="69" t="s">
        <v>70</v>
      </c>
      <c r="B147" s="55" t="s">
        <v>72</v>
      </c>
      <c r="C147" s="59">
        <f>C148+C153</f>
        <v>128400000</v>
      </c>
      <c r="D147" s="126"/>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c r="HF147" s="5"/>
      <c r="HG147" s="5"/>
      <c r="HH147" s="5"/>
      <c r="HI147" s="5"/>
      <c r="HJ147" s="5"/>
      <c r="HK147" s="5"/>
      <c r="HL147" s="5"/>
      <c r="HM147" s="5"/>
      <c r="HN147" s="5"/>
      <c r="HO147" s="5"/>
      <c r="HP147" s="5"/>
      <c r="HQ147" s="5"/>
      <c r="HR147" s="5"/>
      <c r="HS147" s="5"/>
      <c r="HT147" s="5"/>
      <c r="HU147" s="5"/>
      <c r="HV147" s="5"/>
      <c r="HW147" s="5"/>
      <c r="HX147" s="5"/>
      <c r="HY147" s="5"/>
      <c r="HZ147" s="5"/>
      <c r="IA147" s="5"/>
      <c r="IB147" s="5"/>
      <c r="IC147" s="5"/>
      <c r="ID147" s="5"/>
      <c r="IE147" s="5"/>
      <c r="IF147" s="5"/>
      <c r="IG147" s="5"/>
      <c r="IH147" s="5"/>
      <c r="II147" s="5"/>
      <c r="IJ147" s="5"/>
      <c r="IK147" s="5"/>
      <c r="IL147" s="5"/>
      <c r="IM147" s="5"/>
      <c r="IN147" s="5"/>
      <c r="IO147" s="5"/>
      <c r="IP147" s="5"/>
      <c r="IQ147" s="5"/>
      <c r="IR147" s="5"/>
      <c r="IS147" s="5"/>
      <c r="IT147" s="5"/>
      <c r="IU147" s="5"/>
      <c r="IV147" s="5"/>
    </row>
    <row r="148" spans="1:256" s="127" customFormat="1" ht="12.95" customHeight="1">
      <c r="A148" s="69" t="s">
        <v>580</v>
      </c>
      <c r="B148" s="55" t="str">
        <f>Sheet5!D177</f>
        <v>Pembinaan LKMD/LPM/LPMD</v>
      </c>
      <c r="C148" s="59">
        <f>SUM(C149:C152)</f>
        <v>113400000</v>
      </c>
      <c r="D148" s="126"/>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c r="HF148" s="5"/>
      <c r="HG148" s="5"/>
      <c r="HH148" s="5"/>
      <c r="HI148" s="5"/>
      <c r="HJ148" s="5"/>
      <c r="HK148" s="5"/>
      <c r="HL148" s="5"/>
      <c r="HM148" s="5"/>
      <c r="HN148" s="5"/>
      <c r="HO148" s="5"/>
      <c r="HP148" s="5"/>
      <c r="HQ148" s="5"/>
      <c r="HR148" s="5"/>
      <c r="HS148" s="5"/>
      <c r="HT148" s="5"/>
      <c r="HU148" s="5"/>
      <c r="HV148" s="5"/>
      <c r="HW148" s="5"/>
      <c r="HX148" s="5"/>
      <c r="HY148" s="5"/>
      <c r="HZ148" s="5"/>
      <c r="IA148" s="5"/>
      <c r="IB148" s="5"/>
      <c r="IC148" s="5"/>
      <c r="ID148" s="5"/>
      <c r="IE148" s="5"/>
      <c r="IF148" s="5"/>
      <c r="IG148" s="5"/>
      <c r="IH148" s="5"/>
      <c r="II148" s="5"/>
      <c r="IJ148" s="5"/>
      <c r="IK148" s="5"/>
      <c r="IL148" s="5"/>
      <c r="IM148" s="5"/>
      <c r="IN148" s="5"/>
      <c r="IO148" s="5"/>
      <c r="IP148" s="5"/>
      <c r="IQ148" s="5"/>
      <c r="IR148" s="5"/>
      <c r="IS148" s="5"/>
      <c r="IT148" s="5"/>
      <c r="IU148" s="5"/>
      <c r="IV148" s="5"/>
    </row>
    <row r="149" spans="1:256" s="164" customFormat="1" ht="12.95" customHeight="1">
      <c r="A149" s="54"/>
      <c r="B149" s="60" t="s">
        <v>647</v>
      </c>
      <c r="C149" s="56">
        <f>250000*6*12</f>
        <v>18000000</v>
      </c>
      <c r="D149" s="57" t="s">
        <v>564</v>
      </c>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row>
    <row r="150" spans="1:256" ht="12.95" customHeight="1">
      <c r="A150" s="54"/>
      <c r="B150" s="60" t="s">
        <v>648</v>
      </c>
      <c r="C150" s="56">
        <f>250000*27*12</f>
        <v>81000000</v>
      </c>
      <c r="D150" s="57" t="s">
        <v>564</v>
      </c>
    </row>
    <row r="151" spans="1:256" ht="12.95" customHeight="1">
      <c r="A151" s="54"/>
      <c r="B151" s="60" t="s">
        <v>649</v>
      </c>
      <c r="C151" s="56">
        <f>200000*1*12</f>
        <v>2400000</v>
      </c>
      <c r="D151" s="57" t="s">
        <v>564</v>
      </c>
    </row>
    <row r="152" spans="1:256" ht="12.95" customHeight="1">
      <c r="A152" s="54"/>
      <c r="B152" s="60" t="s">
        <v>650</v>
      </c>
      <c r="C152" s="56">
        <f>1000000*1*12</f>
        <v>12000000</v>
      </c>
      <c r="D152" s="57" t="s">
        <v>564</v>
      </c>
    </row>
    <row r="153" spans="1:256" s="127" customFormat="1" ht="12.95" customHeight="1">
      <c r="A153" s="69" t="s">
        <v>651</v>
      </c>
      <c r="B153" s="55" t="str">
        <f>Sheet5!D178</f>
        <v>Pembinaan PKK</v>
      </c>
      <c r="C153" s="59">
        <f>C154</f>
        <v>15000000</v>
      </c>
      <c r="D153" s="126"/>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c r="HF153" s="5"/>
      <c r="HG153" s="5"/>
      <c r="HH153" s="5"/>
      <c r="HI153" s="5"/>
      <c r="HJ153" s="5"/>
      <c r="HK153" s="5"/>
      <c r="HL153" s="5"/>
      <c r="HM153" s="5"/>
      <c r="HN153" s="5"/>
      <c r="HO153" s="5"/>
      <c r="HP153" s="5"/>
      <c r="HQ153" s="5"/>
      <c r="HR153" s="5"/>
      <c r="HS153" s="5"/>
      <c r="HT153" s="5"/>
      <c r="HU153" s="5"/>
      <c r="HV153" s="5"/>
      <c r="HW153" s="5"/>
      <c r="HX153" s="5"/>
      <c r="HY153" s="5"/>
      <c r="HZ153" s="5"/>
      <c r="IA153" s="5"/>
      <c r="IB153" s="5"/>
      <c r="IC153" s="5"/>
      <c r="ID153" s="5"/>
      <c r="IE153" s="5"/>
      <c r="IF153" s="5"/>
      <c r="IG153" s="5"/>
      <c r="IH153" s="5"/>
      <c r="II153" s="5"/>
      <c r="IJ153" s="5"/>
      <c r="IK153" s="5"/>
      <c r="IL153" s="5"/>
      <c r="IM153" s="5"/>
      <c r="IN153" s="5"/>
      <c r="IO153" s="5"/>
      <c r="IP153" s="5"/>
      <c r="IQ153" s="5"/>
      <c r="IR153" s="5"/>
      <c r="IS153" s="5"/>
      <c r="IT153" s="5"/>
      <c r="IU153" s="5"/>
      <c r="IV153" s="5"/>
    </row>
    <row r="154" spans="1:256" s="164" customFormat="1" ht="12.95" customHeight="1">
      <c r="A154" s="54"/>
      <c r="B154" s="60" t="s">
        <v>653</v>
      </c>
      <c r="C154" s="56">
        <v>15000000</v>
      </c>
      <c r="D154" s="57" t="s">
        <v>564</v>
      </c>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row>
    <row r="155" spans="1:256" ht="12.95" customHeight="1">
      <c r="A155" s="54"/>
      <c r="B155" s="60"/>
      <c r="C155" s="56"/>
      <c r="D155" s="57"/>
    </row>
    <row r="156" spans="1:256" ht="12.95" customHeight="1">
      <c r="A156" s="82">
        <v>4</v>
      </c>
      <c r="B156" s="63" t="s">
        <v>528</v>
      </c>
      <c r="C156" s="64">
        <f>C157+C161</f>
        <v>77000000</v>
      </c>
      <c r="D156" s="67"/>
    </row>
    <row r="157" spans="1:256" ht="12.95" customHeight="1">
      <c r="A157" s="69" t="s">
        <v>59</v>
      </c>
      <c r="B157" s="55" t="s">
        <v>75</v>
      </c>
      <c r="C157" s="59">
        <f>C158</f>
        <v>50000000</v>
      </c>
      <c r="D157" s="57"/>
    </row>
    <row r="158" spans="1:256" s="127" customFormat="1" ht="12.95" customHeight="1">
      <c r="A158" s="69" t="s">
        <v>62</v>
      </c>
      <c r="B158" s="55" t="str">
        <f>Sheet5!D196</f>
        <v>Penguatan Ketahanan Pangan Tingkat Desa (Lumbung Desa, dll)</v>
      </c>
      <c r="C158" s="59">
        <f>SUM(C159:C159)</f>
        <v>50000000</v>
      </c>
      <c r="D158" s="126"/>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c r="HF158" s="5"/>
      <c r="HG158" s="5"/>
      <c r="HH158" s="5"/>
      <c r="HI158" s="5"/>
      <c r="HJ158" s="5"/>
      <c r="HK158" s="5"/>
      <c r="HL158" s="5"/>
      <c r="HM158" s="5"/>
      <c r="HN158" s="5"/>
      <c r="HO158" s="5"/>
      <c r="HP158" s="5"/>
      <c r="HQ158" s="5"/>
      <c r="HR158" s="5"/>
      <c r="HS158" s="5"/>
      <c r="HT158" s="5"/>
      <c r="HU158" s="5"/>
      <c r="HV158" s="5"/>
      <c r="HW158" s="5"/>
      <c r="HX158" s="5"/>
      <c r="HY158" s="5"/>
      <c r="HZ158" s="5"/>
      <c r="IA158" s="5"/>
      <c r="IB158" s="5"/>
      <c r="IC158" s="5"/>
      <c r="ID158" s="5"/>
      <c r="IE158" s="5"/>
      <c r="IF158" s="5"/>
      <c r="IG158" s="5"/>
      <c r="IH158" s="5"/>
      <c r="II158" s="5"/>
      <c r="IJ158" s="5"/>
      <c r="IK158" s="5"/>
      <c r="IL158" s="5"/>
      <c r="IM158" s="5"/>
      <c r="IN158" s="5"/>
      <c r="IO158" s="5"/>
      <c r="IP158" s="5"/>
      <c r="IQ158" s="5"/>
      <c r="IR158" s="5"/>
      <c r="IS158" s="5"/>
      <c r="IT158" s="5"/>
      <c r="IU158" s="5"/>
      <c r="IV158" s="5"/>
    </row>
    <row r="159" spans="1:256" s="144" customFormat="1" ht="12.95" customHeight="1">
      <c r="A159" s="138"/>
      <c r="B159" s="139" t="s">
        <v>654</v>
      </c>
      <c r="C159" s="140">
        <v>50000000</v>
      </c>
      <c r="D159" s="141" t="s">
        <v>564</v>
      </c>
      <c r="E159" s="142">
        <f>E142</f>
        <v>0</v>
      </c>
      <c r="F159" s="179"/>
      <c r="G159" s="143"/>
      <c r="H159" s="143"/>
      <c r="I159" s="143"/>
      <c r="J159" s="143"/>
      <c r="K159" s="143"/>
      <c r="L159" s="143"/>
      <c r="M159" s="143"/>
      <c r="N159" s="143"/>
      <c r="O159" s="143"/>
      <c r="P159" s="143"/>
      <c r="Q159" s="143"/>
      <c r="R159" s="143"/>
      <c r="S159" s="143"/>
      <c r="T159" s="143"/>
      <c r="U159" s="143"/>
      <c r="V159" s="143"/>
      <c r="W159" s="143"/>
      <c r="X159" s="143"/>
      <c r="Y159" s="143"/>
      <c r="Z159" s="143"/>
      <c r="AA159" s="143"/>
      <c r="AB159" s="143"/>
      <c r="AC159" s="143"/>
      <c r="AD159" s="143"/>
      <c r="AE159" s="143"/>
      <c r="AF159" s="143"/>
      <c r="AG159" s="143"/>
      <c r="AH159" s="143"/>
      <c r="AI159" s="143"/>
      <c r="AJ159" s="143"/>
      <c r="AK159" s="143"/>
      <c r="AL159" s="143"/>
      <c r="AM159" s="143"/>
      <c r="AN159" s="143"/>
      <c r="AO159" s="143"/>
      <c r="AP159" s="143"/>
      <c r="AQ159" s="143"/>
      <c r="AR159" s="143"/>
      <c r="AS159" s="143"/>
      <c r="AT159" s="143"/>
      <c r="AU159" s="143"/>
      <c r="AV159" s="143"/>
      <c r="AW159" s="143"/>
      <c r="AX159" s="143"/>
      <c r="AY159" s="143"/>
      <c r="AZ159" s="143"/>
      <c r="BA159" s="143"/>
      <c r="BB159" s="143"/>
      <c r="BC159" s="143"/>
      <c r="BD159" s="143"/>
      <c r="BE159" s="143"/>
      <c r="BF159" s="143"/>
      <c r="BG159" s="143"/>
      <c r="BH159" s="143"/>
      <c r="BI159" s="143"/>
      <c r="BJ159" s="143"/>
      <c r="BK159" s="143"/>
      <c r="BL159" s="143"/>
      <c r="BM159" s="143"/>
      <c r="BN159" s="143"/>
      <c r="BO159" s="143"/>
      <c r="BP159" s="143"/>
      <c r="BQ159" s="143"/>
      <c r="BR159" s="143"/>
      <c r="BS159" s="143"/>
      <c r="BT159" s="143"/>
      <c r="BU159" s="143"/>
      <c r="BV159" s="143"/>
      <c r="BW159" s="143"/>
      <c r="BX159" s="143"/>
      <c r="BY159" s="143"/>
      <c r="BZ159" s="143"/>
      <c r="CA159" s="143"/>
      <c r="CB159" s="143"/>
      <c r="CC159" s="143"/>
      <c r="CD159" s="143"/>
      <c r="CE159" s="143"/>
      <c r="CF159" s="143"/>
      <c r="CG159" s="143"/>
      <c r="CH159" s="143"/>
      <c r="CI159" s="143"/>
      <c r="CJ159" s="143"/>
      <c r="CK159" s="143"/>
      <c r="CL159" s="143"/>
      <c r="CM159" s="143"/>
      <c r="CN159" s="143"/>
      <c r="CO159" s="143"/>
      <c r="CP159" s="143"/>
      <c r="CQ159" s="143"/>
      <c r="CR159" s="143"/>
      <c r="CS159" s="143"/>
      <c r="CT159" s="143"/>
      <c r="CU159" s="143"/>
      <c r="CV159" s="143"/>
      <c r="CW159" s="143"/>
      <c r="CX159" s="143"/>
      <c r="CY159" s="143"/>
      <c r="CZ159" s="143"/>
      <c r="DA159" s="143"/>
      <c r="DB159" s="143"/>
      <c r="DC159" s="143"/>
      <c r="DD159" s="143"/>
      <c r="DE159" s="143"/>
      <c r="DF159" s="143"/>
      <c r="DG159" s="143"/>
      <c r="DH159" s="143"/>
      <c r="DI159" s="143"/>
      <c r="DJ159" s="143"/>
      <c r="DK159" s="143"/>
      <c r="DL159" s="143"/>
      <c r="DM159" s="143"/>
      <c r="DN159" s="143"/>
      <c r="DO159" s="143"/>
      <c r="DP159" s="143"/>
      <c r="DQ159" s="143"/>
      <c r="DR159" s="143"/>
      <c r="DS159" s="143"/>
      <c r="DT159" s="143"/>
      <c r="DU159" s="143"/>
      <c r="DV159" s="143"/>
      <c r="DW159" s="143"/>
      <c r="DX159" s="143"/>
      <c r="DY159" s="143"/>
      <c r="DZ159" s="143"/>
      <c r="EA159" s="143"/>
      <c r="EB159" s="143"/>
      <c r="EC159" s="143"/>
      <c r="ED159" s="143"/>
      <c r="EE159" s="143"/>
      <c r="EF159" s="143"/>
      <c r="EG159" s="143"/>
      <c r="EH159" s="143"/>
      <c r="EI159" s="143"/>
      <c r="EJ159" s="143"/>
      <c r="EK159" s="143"/>
      <c r="EL159" s="143"/>
      <c r="EM159" s="143"/>
      <c r="EN159" s="143"/>
      <c r="EO159" s="143"/>
      <c r="EP159" s="143"/>
      <c r="EQ159" s="143"/>
      <c r="ER159" s="143"/>
      <c r="ES159" s="143"/>
      <c r="ET159" s="143"/>
      <c r="EU159" s="143"/>
      <c r="EV159" s="143"/>
      <c r="EW159" s="143"/>
      <c r="EX159" s="143"/>
      <c r="EY159" s="143"/>
      <c r="EZ159" s="143"/>
      <c r="FA159" s="143"/>
      <c r="FB159" s="143"/>
      <c r="FC159" s="143"/>
      <c r="FD159" s="143"/>
      <c r="FE159" s="143"/>
      <c r="FF159" s="143"/>
      <c r="FG159" s="143"/>
      <c r="FH159" s="143"/>
      <c r="FI159" s="143"/>
      <c r="FJ159" s="143"/>
      <c r="FK159" s="143"/>
      <c r="FL159" s="143"/>
      <c r="FM159" s="143"/>
      <c r="FN159" s="143"/>
      <c r="FO159" s="143"/>
      <c r="FP159" s="143"/>
      <c r="FQ159" s="143"/>
      <c r="FR159" s="143"/>
      <c r="FS159" s="143"/>
      <c r="FT159" s="143"/>
      <c r="FU159" s="143"/>
      <c r="FV159" s="143"/>
      <c r="FW159" s="143"/>
      <c r="FX159" s="143"/>
      <c r="FY159" s="143"/>
      <c r="FZ159" s="143"/>
      <c r="GA159" s="143"/>
      <c r="GB159" s="143"/>
      <c r="GC159" s="143"/>
      <c r="GD159" s="143"/>
      <c r="GE159" s="143"/>
      <c r="GF159" s="143"/>
      <c r="GG159" s="143"/>
      <c r="GH159" s="143"/>
      <c r="GI159" s="143"/>
      <c r="GJ159" s="143"/>
      <c r="GK159" s="143"/>
      <c r="GL159" s="143"/>
      <c r="GM159" s="143"/>
      <c r="GN159" s="143"/>
      <c r="GO159" s="143"/>
      <c r="GP159" s="143"/>
      <c r="GQ159" s="143"/>
      <c r="GR159" s="143"/>
      <c r="GS159" s="143"/>
      <c r="GT159" s="143"/>
      <c r="GU159" s="143"/>
      <c r="GV159" s="143"/>
      <c r="GW159" s="143"/>
      <c r="GX159" s="143"/>
      <c r="GY159" s="143"/>
      <c r="GZ159" s="143"/>
      <c r="HA159" s="143"/>
      <c r="HB159" s="143"/>
      <c r="HC159" s="143"/>
      <c r="HD159" s="143"/>
      <c r="HE159" s="143"/>
      <c r="HF159" s="143"/>
      <c r="HG159" s="143"/>
      <c r="HH159" s="143"/>
      <c r="HI159" s="143"/>
      <c r="HJ159" s="143"/>
      <c r="HK159" s="143"/>
      <c r="HL159" s="143"/>
      <c r="HM159" s="143"/>
      <c r="HN159" s="143"/>
      <c r="HO159" s="143"/>
      <c r="HP159" s="143"/>
      <c r="HQ159" s="143"/>
      <c r="HR159" s="143"/>
      <c r="HS159" s="143"/>
      <c r="HT159" s="143"/>
      <c r="HU159" s="143"/>
      <c r="HV159" s="143"/>
      <c r="HW159" s="143"/>
      <c r="HX159" s="143"/>
      <c r="HY159" s="143"/>
      <c r="HZ159" s="143"/>
      <c r="IA159" s="143"/>
      <c r="IB159" s="143"/>
      <c r="IC159" s="143"/>
      <c r="ID159" s="143"/>
      <c r="IE159" s="143"/>
      <c r="IF159" s="143"/>
      <c r="IG159" s="143"/>
      <c r="IH159" s="143"/>
      <c r="II159" s="143"/>
      <c r="IJ159" s="143"/>
      <c r="IK159" s="143"/>
      <c r="IL159" s="143"/>
      <c r="IM159" s="143"/>
      <c r="IN159" s="143"/>
      <c r="IO159" s="143"/>
      <c r="IP159" s="143"/>
      <c r="IQ159" s="143"/>
      <c r="IR159" s="143"/>
      <c r="IS159" s="143"/>
      <c r="IT159" s="143"/>
      <c r="IU159" s="143"/>
      <c r="IV159" s="143"/>
    </row>
    <row r="160" spans="1:256" ht="12.95" customHeight="1">
      <c r="A160" s="54"/>
      <c r="B160" s="60"/>
      <c r="C160" s="56"/>
      <c r="D160" s="57"/>
      <c r="E160" s="61"/>
    </row>
    <row r="161" spans="1:256" ht="12.95" customHeight="1">
      <c r="A161" s="69" t="s">
        <v>584</v>
      </c>
      <c r="B161" s="55" t="str">
        <f>Sheet5!D201</f>
        <v>Sub Bidang Peningkatan Kapasitas Aparatur Desa</v>
      </c>
      <c r="C161" s="59">
        <f>C162</f>
        <v>27000000</v>
      </c>
      <c r="D161" s="57"/>
    </row>
    <row r="162" spans="1:256" s="127" customFormat="1" ht="12.95" customHeight="1">
      <c r="A162" s="69" t="s">
        <v>585</v>
      </c>
      <c r="B162" s="55" t="str">
        <f>Sheet5!D203</f>
        <v>Peningkatan kapasitas perangkat Desa</v>
      </c>
      <c r="C162" s="59">
        <f>C163</f>
        <v>27000000</v>
      </c>
      <c r="D162" s="126"/>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c r="HF162" s="5"/>
      <c r="HG162" s="5"/>
      <c r="HH162" s="5"/>
      <c r="HI162" s="5"/>
      <c r="HJ162" s="5"/>
      <c r="HK162" s="5"/>
      <c r="HL162" s="5"/>
      <c r="HM162" s="5"/>
      <c r="HN162" s="5"/>
      <c r="HO162" s="5"/>
      <c r="HP162" s="5"/>
      <c r="HQ162" s="5"/>
      <c r="HR162" s="5"/>
      <c r="HS162" s="5"/>
      <c r="HT162" s="5"/>
      <c r="HU162" s="5"/>
      <c r="HV162" s="5"/>
      <c r="HW162" s="5"/>
      <c r="HX162" s="5"/>
      <c r="HY162" s="5"/>
      <c r="HZ162" s="5"/>
      <c r="IA162" s="5"/>
      <c r="IB162" s="5"/>
      <c r="IC162" s="5"/>
      <c r="ID162" s="5"/>
      <c r="IE162" s="5"/>
      <c r="IF162" s="5"/>
      <c r="IG162" s="5"/>
      <c r="IH162" s="5"/>
      <c r="II162" s="5"/>
      <c r="IJ162" s="5"/>
      <c r="IK162" s="5"/>
      <c r="IL162" s="5"/>
      <c r="IM162" s="5"/>
      <c r="IN162" s="5"/>
      <c r="IO162" s="5"/>
      <c r="IP162" s="5"/>
      <c r="IQ162" s="5"/>
      <c r="IR162" s="5"/>
      <c r="IS162" s="5"/>
      <c r="IT162" s="5"/>
      <c r="IU162" s="5"/>
      <c r="IV162" s="5"/>
    </row>
    <row r="163" spans="1:256" s="152" customFormat="1" ht="27" customHeight="1">
      <c r="A163" s="54"/>
      <c r="B163" s="151" t="s">
        <v>665</v>
      </c>
      <c r="C163" s="86">
        <v>27000000</v>
      </c>
      <c r="D163" s="48" t="s">
        <v>558</v>
      </c>
      <c r="E163" s="135"/>
      <c r="F163" s="135"/>
      <c r="G163" s="135"/>
      <c r="H163" s="135"/>
      <c r="I163" s="135"/>
      <c r="J163" s="135"/>
      <c r="K163" s="135"/>
      <c r="L163" s="135"/>
      <c r="M163" s="135"/>
      <c r="N163" s="135"/>
      <c r="O163" s="135"/>
      <c r="P163" s="135"/>
      <c r="Q163" s="135"/>
      <c r="R163" s="135"/>
      <c r="S163" s="135"/>
      <c r="T163" s="135"/>
      <c r="U163" s="135"/>
      <c r="V163" s="135"/>
      <c r="W163" s="135"/>
      <c r="X163" s="135"/>
      <c r="Y163" s="135"/>
      <c r="Z163" s="135"/>
      <c r="AA163" s="135"/>
      <c r="AB163" s="135"/>
      <c r="AC163" s="135"/>
      <c r="AD163" s="135"/>
      <c r="AE163" s="135"/>
      <c r="AF163" s="135"/>
      <c r="AG163" s="135"/>
      <c r="AH163" s="135"/>
      <c r="AI163" s="135"/>
      <c r="AJ163" s="135"/>
      <c r="AK163" s="135"/>
      <c r="AL163" s="135"/>
      <c r="AM163" s="135"/>
      <c r="AN163" s="135"/>
      <c r="AO163" s="135"/>
      <c r="AP163" s="135"/>
      <c r="AQ163" s="135"/>
      <c r="AR163" s="135"/>
      <c r="AS163" s="135"/>
      <c r="AT163" s="135"/>
      <c r="AU163" s="135"/>
      <c r="AV163" s="135"/>
      <c r="AW163" s="135"/>
      <c r="AX163" s="135"/>
      <c r="AY163" s="135"/>
      <c r="AZ163" s="135"/>
      <c r="BA163" s="135"/>
      <c r="BB163" s="135"/>
      <c r="BC163" s="135"/>
      <c r="BD163" s="135"/>
      <c r="BE163" s="135"/>
      <c r="BF163" s="135"/>
      <c r="BG163" s="135"/>
      <c r="BH163" s="135"/>
      <c r="BI163" s="135"/>
      <c r="BJ163" s="135"/>
      <c r="BK163" s="135"/>
      <c r="BL163" s="135"/>
      <c r="BM163" s="135"/>
      <c r="BN163" s="135"/>
      <c r="BO163" s="135"/>
      <c r="BP163" s="135"/>
      <c r="BQ163" s="135"/>
      <c r="BR163" s="135"/>
      <c r="BS163" s="135"/>
      <c r="BT163" s="135"/>
      <c r="BU163" s="135"/>
      <c r="BV163" s="135"/>
      <c r="BW163" s="135"/>
      <c r="BX163" s="135"/>
      <c r="BY163" s="135"/>
      <c r="BZ163" s="135"/>
      <c r="CA163" s="135"/>
      <c r="CB163" s="135"/>
      <c r="CC163" s="135"/>
      <c r="CD163" s="135"/>
      <c r="CE163" s="135"/>
      <c r="CF163" s="135"/>
      <c r="CG163" s="135"/>
      <c r="CH163" s="135"/>
      <c r="CI163" s="135"/>
      <c r="CJ163" s="135"/>
      <c r="CK163" s="135"/>
      <c r="CL163" s="135"/>
      <c r="CM163" s="135"/>
      <c r="CN163" s="135"/>
      <c r="CO163" s="135"/>
      <c r="CP163" s="135"/>
      <c r="CQ163" s="135"/>
      <c r="CR163" s="135"/>
      <c r="CS163" s="135"/>
      <c r="CT163" s="135"/>
      <c r="CU163" s="135"/>
      <c r="CV163" s="135"/>
      <c r="CW163" s="135"/>
      <c r="CX163" s="135"/>
      <c r="CY163" s="135"/>
      <c r="CZ163" s="135"/>
      <c r="DA163" s="135"/>
      <c r="DB163" s="135"/>
      <c r="DC163" s="135"/>
      <c r="DD163" s="135"/>
      <c r="DE163" s="135"/>
      <c r="DF163" s="135"/>
      <c r="DG163" s="135"/>
      <c r="DH163" s="135"/>
      <c r="DI163" s="135"/>
      <c r="DJ163" s="135"/>
      <c r="DK163" s="135"/>
      <c r="DL163" s="135"/>
      <c r="DM163" s="135"/>
      <c r="DN163" s="135"/>
      <c r="DO163" s="135"/>
      <c r="DP163" s="135"/>
      <c r="DQ163" s="135"/>
      <c r="DR163" s="135"/>
      <c r="DS163" s="135"/>
      <c r="DT163" s="135"/>
      <c r="DU163" s="135"/>
      <c r="DV163" s="135"/>
      <c r="DW163" s="135"/>
      <c r="DX163" s="135"/>
      <c r="DY163" s="135"/>
      <c r="DZ163" s="135"/>
      <c r="EA163" s="135"/>
      <c r="EB163" s="135"/>
      <c r="EC163" s="135"/>
      <c r="ED163" s="135"/>
      <c r="EE163" s="135"/>
      <c r="EF163" s="135"/>
      <c r="EG163" s="135"/>
      <c r="EH163" s="135"/>
      <c r="EI163" s="135"/>
      <c r="EJ163" s="135"/>
      <c r="EK163" s="135"/>
      <c r="EL163" s="135"/>
      <c r="EM163" s="135"/>
      <c r="EN163" s="135"/>
      <c r="EO163" s="135"/>
      <c r="EP163" s="135"/>
      <c r="EQ163" s="135"/>
      <c r="ER163" s="135"/>
      <c r="ES163" s="135"/>
      <c r="ET163" s="135"/>
      <c r="EU163" s="135"/>
      <c r="EV163" s="135"/>
      <c r="EW163" s="135"/>
      <c r="EX163" s="135"/>
      <c r="EY163" s="135"/>
      <c r="EZ163" s="135"/>
      <c r="FA163" s="135"/>
      <c r="FB163" s="135"/>
      <c r="FC163" s="135"/>
      <c r="FD163" s="135"/>
      <c r="FE163" s="135"/>
      <c r="FF163" s="135"/>
      <c r="FG163" s="135"/>
      <c r="FH163" s="135"/>
      <c r="FI163" s="135"/>
      <c r="FJ163" s="135"/>
      <c r="FK163" s="135"/>
      <c r="FL163" s="135"/>
      <c r="FM163" s="135"/>
      <c r="FN163" s="135"/>
      <c r="FO163" s="135"/>
      <c r="FP163" s="135"/>
      <c r="FQ163" s="135"/>
      <c r="FR163" s="135"/>
      <c r="FS163" s="135"/>
      <c r="FT163" s="135"/>
      <c r="FU163" s="135"/>
      <c r="FV163" s="135"/>
      <c r="FW163" s="135"/>
      <c r="FX163" s="135"/>
      <c r="FY163" s="135"/>
      <c r="FZ163" s="135"/>
      <c r="GA163" s="135"/>
      <c r="GB163" s="135"/>
      <c r="GC163" s="135"/>
      <c r="GD163" s="135"/>
      <c r="GE163" s="135"/>
      <c r="GF163" s="135"/>
      <c r="GG163" s="135"/>
      <c r="GH163" s="135"/>
      <c r="GI163" s="135"/>
      <c r="GJ163" s="135"/>
      <c r="GK163" s="135"/>
      <c r="GL163" s="135"/>
      <c r="GM163" s="135"/>
      <c r="GN163" s="135"/>
      <c r="GO163" s="135"/>
      <c r="GP163" s="135"/>
      <c r="GQ163" s="135"/>
      <c r="GR163" s="135"/>
      <c r="GS163" s="135"/>
      <c r="GT163" s="135"/>
      <c r="GU163" s="135"/>
      <c r="GV163" s="135"/>
      <c r="GW163" s="135"/>
      <c r="GX163" s="135"/>
      <c r="GY163" s="135"/>
      <c r="GZ163" s="135"/>
      <c r="HA163" s="135"/>
      <c r="HB163" s="135"/>
      <c r="HC163" s="135"/>
      <c r="HD163" s="135"/>
      <c r="HE163" s="135"/>
      <c r="HF163" s="135"/>
      <c r="HG163" s="135"/>
      <c r="HH163" s="135"/>
      <c r="HI163" s="135"/>
      <c r="HJ163" s="135"/>
      <c r="HK163" s="135"/>
      <c r="HL163" s="135"/>
      <c r="HM163" s="135"/>
      <c r="HN163" s="135"/>
      <c r="HO163" s="135"/>
      <c r="HP163" s="135"/>
      <c r="HQ163" s="135"/>
      <c r="HR163" s="135"/>
      <c r="HS163" s="135"/>
      <c r="HT163" s="135"/>
      <c r="HU163" s="135"/>
      <c r="HV163" s="135"/>
      <c r="HW163" s="135"/>
      <c r="HX163" s="135"/>
      <c r="HY163" s="135"/>
      <c r="HZ163" s="135"/>
      <c r="IA163" s="135"/>
      <c r="IB163" s="135"/>
      <c r="IC163" s="135"/>
      <c r="ID163" s="135"/>
      <c r="IE163" s="135"/>
      <c r="IF163" s="135"/>
      <c r="IG163" s="135"/>
      <c r="IH163" s="135"/>
      <c r="II163" s="135"/>
      <c r="IJ163" s="135"/>
      <c r="IK163" s="135"/>
      <c r="IL163" s="135"/>
      <c r="IM163" s="135"/>
      <c r="IN163" s="135"/>
      <c r="IO163" s="135"/>
      <c r="IP163" s="135"/>
      <c r="IQ163" s="135"/>
      <c r="IR163" s="135"/>
      <c r="IS163" s="135"/>
      <c r="IT163" s="135"/>
      <c r="IU163" s="135"/>
      <c r="IV163" s="135"/>
    </row>
    <row r="164" spans="1:256" ht="12.95" customHeight="1">
      <c r="A164" s="54"/>
      <c r="B164" s="60"/>
      <c r="C164" s="56"/>
      <c r="D164" s="57"/>
      <c r="E164" s="61"/>
    </row>
    <row r="165" spans="1:256" ht="25.5">
      <c r="A165" s="82">
        <v>5</v>
      </c>
      <c r="B165" s="63" t="s">
        <v>175</v>
      </c>
      <c r="C165" s="136">
        <f>C166</f>
        <v>194400000</v>
      </c>
      <c r="D165" s="67"/>
    </row>
    <row r="166" spans="1:256">
      <c r="A166" s="69" t="s">
        <v>78</v>
      </c>
      <c r="B166" s="55" t="s">
        <v>77</v>
      </c>
      <c r="C166" s="59">
        <f>C167</f>
        <v>194400000</v>
      </c>
      <c r="D166" s="57"/>
      <c r="F166" s="61"/>
    </row>
    <row r="167" spans="1:256">
      <c r="A167" s="69" t="s">
        <v>539</v>
      </c>
      <c r="B167" s="55" t="s">
        <v>368</v>
      </c>
      <c r="C167" s="56">
        <f>C168</f>
        <v>194400000</v>
      </c>
      <c r="D167" s="57"/>
    </row>
    <row r="168" spans="1:256" s="152" customFormat="1">
      <c r="A168" s="54"/>
      <c r="B168" s="151" t="s">
        <v>655</v>
      </c>
      <c r="C168" s="86">
        <f>54*300000*12</f>
        <v>194400000</v>
      </c>
      <c r="D168" s="48" t="s">
        <v>564</v>
      </c>
      <c r="E168" s="135"/>
      <c r="F168" s="135"/>
      <c r="G168" s="135"/>
      <c r="H168" s="135"/>
      <c r="I168" s="135"/>
      <c r="J168" s="135"/>
      <c r="K168" s="135"/>
      <c r="L168" s="135"/>
      <c r="M168" s="135"/>
      <c r="N168" s="135"/>
      <c r="O168" s="135"/>
      <c r="P168" s="135"/>
      <c r="Q168" s="135"/>
      <c r="R168" s="135"/>
      <c r="S168" s="135"/>
      <c r="T168" s="135"/>
      <c r="U168" s="135"/>
      <c r="V168" s="135"/>
      <c r="W168" s="135"/>
      <c r="X168" s="135"/>
      <c r="Y168" s="135"/>
      <c r="Z168" s="135"/>
      <c r="AA168" s="135"/>
      <c r="AB168" s="135"/>
      <c r="AC168" s="135"/>
      <c r="AD168" s="135"/>
      <c r="AE168" s="135"/>
      <c r="AF168" s="135"/>
      <c r="AG168" s="135"/>
      <c r="AH168" s="135"/>
      <c r="AI168" s="135"/>
      <c r="AJ168" s="135"/>
      <c r="AK168" s="135"/>
      <c r="AL168" s="135"/>
      <c r="AM168" s="135"/>
      <c r="AN168" s="135"/>
      <c r="AO168" s="135"/>
      <c r="AP168" s="135"/>
      <c r="AQ168" s="135"/>
      <c r="AR168" s="135"/>
      <c r="AS168" s="135"/>
      <c r="AT168" s="135"/>
      <c r="AU168" s="135"/>
      <c r="AV168" s="135"/>
      <c r="AW168" s="135"/>
      <c r="AX168" s="135"/>
      <c r="AY168" s="135"/>
      <c r="AZ168" s="135"/>
      <c r="BA168" s="135"/>
      <c r="BB168" s="135"/>
      <c r="BC168" s="135"/>
      <c r="BD168" s="135"/>
      <c r="BE168" s="135"/>
      <c r="BF168" s="135"/>
      <c r="BG168" s="135"/>
      <c r="BH168" s="135"/>
      <c r="BI168" s="135"/>
      <c r="BJ168" s="135"/>
      <c r="BK168" s="135"/>
      <c r="BL168" s="135"/>
      <c r="BM168" s="135"/>
      <c r="BN168" s="135"/>
      <c r="BO168" s="135"/>
      <c r="BP168" s="135"/>
      <c r="BQ168" s="135"/>
      <c r="BR168" s="135"/>
      <c r="BS168" s="135"/>
      <c r="BT168" s="135"/>
      <c r="BU168" s="135"/>
      <c r="BV168" s="135"/>
      <c r="BW168" s="135"/>
      <c r="BX168" s="135"/>
      <c r="BY168" s="135"/>
      <c r="BZ168" s="135"/>
      <c r="CA168" s="135"/>
      <c r="CB168" s="135"/>
      <c r="CC168" s="135"/>
      <c r="CD168" s="135"/>
      <c r="CE168" s="135"/>
      <c r="CF168" s="135"/>
      <c r="CG168" s="135"/>
      <c r="CH168" s="135"/>
      <c r="CI168" s="135"/>
      <c r="CJ168" s="135"/>
      <c r="CK168" s="135"/>
      <c r="CL168" s="135"/>
      <c r="CM168" s="135"/>
      <c r="CN168" s="135"/>
      <c r="CO168" s="135"/>
      <c r="CP168" s="135"/>
      <c r="CQ168" s="135"/>
      <c r="CR168" s="135"/>
      <c r="CS168" s="135"/>
      <c r="CT168" s="135"/>
      <c r="CU168" s="135"/>
      <c r="CV168" s="135"/>
      <c r="CW168" s="135"/>
      <c r="CX168" s="135"/>
      <c r="CY168" s="135"/>
      <c r="CZ168" s="135"/>
      <c r="DA168" s="135"/>
      <c r="DB168" s="135"/>
      <c r="DC168" s="135"/>
      <c r="DD168" s="135"/>
      <c r="DE168" s="135"/>
      <c r="DF168" s="135"/>
      <c r="DG168" s="135"/>
      <c r="DH168" s="135"/>
      <c r="DI168" s="135"/>
      <c r="DJ168" s="135"/>
      <c r="DK168" s="135"/>
      <c r="DL168" s="135"/>
      <c r="DM168" s="135"/>
      <c r="DN168" s="135"/>
      <c r="DO168" s="135"/>
      <c r="DP168" s="135"/>
      <c r="DQ168" s="135"/>
      <c r="DR168" s="135"/>
      <c r="DS168" s="135"/>
      <c r="DT168" s="135"/>
      <c r="DU168" s="135"/>
      <c r="DV168" s="135"/>
      <c r="DW168" s="135"/>
      <c r="DX168" s="135"/>
      <c r="DY168" s="135"/>
      <c r="DZ168" s="135"/>
      <c r="EA168" s="135"/>
      <c r="EB168" s="135"/>
      <c r="EC168" s="135"/>
      <c r="ED168" s="135"/>
      <c r="EE168" s="135"/>
      <c r="EF168" s="135"/>
      <c r="EG168" s="135"/>
      <c r="EH168" s="135"/>
      <c r="EI168" s="135"/>
      <c r="EJ168" s="135"/>
      <c r="EK168" s="135"/>
      <c r="EL168" s="135"/>
      <c r="EM168" s="135"/>
      <c r="EN168" s="135"/>
      <c r="EO168" s="135"/>
      <c r="EP168" s="135"/>
      <c r="EQ168" s="135"/>
      <c r="ER168" s="135"/>
      <c r="ES168" s="135"/>
      <c r="ET168" s="135"/>
      <c r="EU168" s="135"/>
      <c r="EV168" s="135"/>
      <c r="EW168" s="135"/>
      <c r="EX168" s="135"/>
      <c r="EY168" s="135"/>
      <c r="EZ168" s="135"/>
      <c r="FA168" s="135"/>
      <c r="FB168" s="135"/>
      <c r="FC168" s="135"/>
      <c r="FD168" s="135"/>
      <c r="FE168" s="135"/>
      <c r="FF168" s="135"/>
      <c r="FG168" s="135"/>
      <c r="FH168" s="135"/>
      <c r="FI168" s="135"/>
      <c r="FJ168" s="135"/>
      <c r="FK168" s="135"/>
      <c r="FL168" s="135"/>
      <c r="FM168" s="135"/>
      <c r="FN168" s="135"/>
      <c r="FO168" s="135"/>
      <c r="FP168" s="135"/>
      <c r="FQ168" s="135"/>
      <c r="FR168" s="135"/>
      <c r="FS168" s="135"/>
      <c r="FT168" s="135"/>
      <c r="FU168" s="135"/>
      <c r="FV168" s="135"/>
      <c r="FW168" s="135"/>
      <c r="FX168" s="135"/>
      <c r="FY168" s="135"/>
      <c r="FZ168" s="135"/>
      <c r="GA168" s="135"/>
      <c r="GB168" s="135"/>
      <c r="GC168" s="135"/>
      <c r="GD168" s="135"/>
      <c r="GE168" s="135"/>
      <c r="GF168" s="135"/>
      <c r="GG168" s="135"/>
      <c r="GH168" s="135"/>
      <c r="GI168" s="135"/>
      <c r="GJ168" s="135"/>
      <c r="GK168" s="135"/>
      <c r="GL168" s="135"/>
      <c r="GM168" s="135"/>
      <c r="GN168" s="135"/>
      <c r="GO168" s="135"/>
      <c r="GP168" s="135"/>
      <c r="GQ168" s="135"/>
      <c r="GR168" s="135"/>
      <c r="GS168" s="135"/>
      <c r="GT168" s="135"/>
      <c r="GU168" s="135"/>
      <c r="GV168" s="135"/>
      <c r="GW168" s="135"/>
      <c r="GX168" s="135"/>
      <c r="GY168" s="135"/>
      <c r="GZ168" s="135"/>
      <c r="HA168" s="135"/>
      <c r="HB168" s="135"/>
      <c r="HC168" s="135"/>
      <c r="HD168" s="135"/>
      <c r="HE168" s="135"/>
      <c r="HF168" s="135"/>
      <c r="HG168" s="135"/>
      <c r="HH168" s="135"/>
      <c r="HI168" s="135"/>
      <c r="HJ168" s="135"/>
      <c r="HK168" s="135"/>
      <c r="HL168" s="135"/>
      <c r="HM168" s="135"/>
      <c r="HN168" s="135"/>
      <c r="HO168" s="135"/>
      <c r="HP168" s="135"/>
      <c r="HQ168" s="135"/>
      <c r="HR168" s="135"/>
      <c r="HS168" s="135"/>
      <c r="HT168" s="135"/>
      <c r="HU168" s="135"/>
      <c r="HV168" s="135"/>
      <c r="HW168" s="135"/>
      <c r="HX168" s="135"/>
      <c r="HY168" s="135"/>
      <c r="HZ168" s="135"/>
      <c r="IA168" s="135"/>
      <c r="IB168" s="135"/>
      <c r="IC168" s="135"/>
      <c r="ID168" s="135"/>
      <c r="IE168" s="135"/>
      <c r="IF168" s="135"/>
      <c r="IG168" s="135"/>
      <c r="IH168" s="135"/>
      <c r="II168" s="135"/>
      <c r="IJ168" s="135"/>
      <c r="IK168" s="135"/>
      <c r="IL168" s="135"/>
      <c r="IM168" s="135"/>
      <c r="IN168" s="135"/>
      <c r="IO168" s="135"/>
      <c r="IP168" s="135"/>
      <c r="IQ168" s="135"/>
      <c r="IR168" s="135"/>
      <c r="IS168" s="135"/>
      <c r="IT168" s="135"/>
      <c r="IU168" s="135"/>
      <c r="IV168" s="135"/>
    </row>
    <row r="169" spans="1:256">
      <c r="A169" s="54"/>
      <c r="B169" s="60"/>
      <c r="C169" s="56"/>
      <c r="D169" s="57"/>
    </row>
    <row r="170" spans="1:256">
      <c r="A170" s="87"/>
      <c r="B170" s="88" t="s">
        <v>93</v>
      </c>
      <c r="C170" s="52">
        <f>C165+C156+C129+C90+C19</f>
        <v>1425538400</v>
      </c>
      <c r="D170" s="53"/>
    </row>
    <row r="171" spans="1:256">
      <c r="A171" s="87"/>
      <c r="B171" s="88" t="s">
        <v>94</v>
      </c>
      <c r="C171" s="52">
        <f>C16-C17</f>
        <v>0</v>
      </c>
      <c r="D171" s="53"/>
    </row>
    <row r="172" spans="1:256" ht="12.95" customHeight="1">
      <c r="A172" s="69"/>
      <c r="B172" s="55"/>
      <c r="C172" s="59"/>
      <c r="D172" s="57"/>
    </row>
    <row r="173" spans="1:256" ht="12.95" customHeight="1">
      <c r="A173" s="54"/>
      <c r="B173" s="60"/>
      <c r="C173" s="56"/>
      <c r="D173" s="57"/>
    </row>
    <row r="174" spans="1:256" ht="12.95" customHeight="1">
      <c r="A174" s="50">
        <v>6</v>
      </c>
      <c r="B174" s="51" t="s">
        <v>80</v>
      </c>
      <c r="C174" s="89">
        <f>C176-C181</f>
        <v>0</v>
      </c>
      <c r="D174" s="53"/>
    </row>
    <row r="175" spans="1:256" ht="12.95" customHeight="1">
      <c r="A175" s="54"/>
      <c r="B175" s="60"/>
      <c r="C175" s="56"/>
      <c r="D175" s="57"/>
    </row>
    <row r="176" spans="1:256" ht="12.95" customHeight="1">
      <c r="A176" s="69" t="s">
        <v>87</v>
      </c>
      <c r="B176" s="55" t="s">
        <v>81</v>
      </c>
      <c r="C176" s="59">
        <f>SUM(C177:C179)</f>
        <v>0</v>
      </c>
      <c r="D176" s="57"/>
    </row>
    <row r="177" spans="1:4" ht="12.95" customHeight="1">
      <c r="A177" s="54" t="s">
        <v>88</v>
      </c>
      <c r="B177" s="60" t="s">
        <v>82</v>
      </c>
      <c r="C177" s="56"/>
      <c r="D177" s="57"/>
    </row>
    <row r="178" spans="1:4" ht="12.95" customHeight="1">
      <c r="A178" s="54" t="s">
        <v>89</v>
      </c>
      <c r="B178" s="60" t="s">
        <v>83</v>
      </c>
      <c r="C178" s="56"/>
      <c r="D178" s="57"/>
    </row>
    <row r="179" spans="1:4" ht="12.95" customHeight="1">
      <c r="A179" s="54" t="s">
        <v>90</v>
      </c>
      <c r="B179" s="60" t="s">
        <v>84</v>
      </c>
      <c r="C179" s="56"/>
      <c r="D179" s="57"/>
    </row>
    <row r="180" spans="1:4">
      <c r="A180" s="54"/>
      <c r="B180" s="90"/>
      <c r="C180" s="91"/>
      <c r="D180" s="57"/>
    </row>
    <row r="181" spans="1:4" ht="12.95" customHeight="1">
      <c r="A181" s="69" t="s">
        <v>91</v>
      </c>
      <c r="B181" s="55" t="s">
        <v>85</v>
      </c>
      <c r="C181" s="56">
        <f>SUM(C182:C183)</f>
        <v>0</v>
      </c>
      <c r="D181" s="57"/>
    </row>
    <row r="182" spans="1:4" ht="12.95" customHeight="1">
      <c r="A182" s="54" t="s">
        <v>541</v>
      </c>
      <c r="B182" s="60" t="s">
        <v>86</v>
      </c>
      <c r="C182" s="56"/>
      <c r="D182" s="57"/>
    </row>
    <row r="183" spans="1:4" ht="12.95" customHeight="1">
      <c r="A183" s="54" t="s">
        <v>542</v>
      </c>
      <c r="B183" s="60" t="s">
        <v>543</v>
      </c>
      <c r="C183" s="56"/>
      <c r="D183" s="57"/>
    </row>
    <row r="184" spans="1:4" ht="12.95" customHeight="1">
      <c r="A184" s="54"/>
      <c r="B184" s="55"/>
      <c r="C184" s="59"/>
      <c r="D184" s="57"/>
    </row>
    <row r="185" spans="1:4">
      <c r="A185" s="54"/>
      <c r="B185" s="92" t="s">
        <v>92</v>
      </c>
      <c r="C185" s="93">
        <f>C174+C171</f>
        <v>0</v>
      </c>
      <c r="D185" s="57"/>
    </row>
    <row r="186" spans="1:4">
      <c r="B186" s="94"/>
      <c r="C186" s="95"/>
    </row>
    <row r="187" spans="1:4">
      <c r="C187" s="96" t="s">
        <v>674</v>
      </c>
      <c r="D187" s="16"/>
    </row>
    <row r="188" spans="1:4">
      <c r="C188" s="97"/>
      <c r="D188" s="30"/>
    </row>
    <row r="189" spans="1:4">
      <c r="C189" s="97" t="s">
        <v>20</v>
      </c>
      <c r="D189" s="16"/>
    </row>
    <row r="190" spans="1:4">
      <c r="C190" s="97" t="s">
        <v>594</v>
      </c>
      <c r="D190" s="30"/>
    </row>
    <row r="191" spans="1:4">
      <c r="C191" s="97"/>
      <c r="D191" s="30"/>
    </row>
    <row r="192" spans="1:4">
      <c r="C192" s="97"/>
      <c r="D192" s="30"/>
    </row>
    <row r="193" spans="3:4">
      <c r="C193" s="97"/>
      <c r="D193" s="30"/>
    </row>
    <row r="194" spans="3:4">
      <c r="C194" s="97"/>
      <c r="D194" s="30"/>
    </row>
    <row r="195" spans="3:4">
      <c r="C195" s="97"/>
      <c r="D195" s="30"/>
    </row>
    <row r="196" spans="3:4">
      <c r="C196" s="146" t="s">
        <v>595</v>
      </c>
      <c r="D196" s="30"/>
    </row>
    <row r="197" spans="3:4">
      <c r="C197" s="98"/>
      <c r="D197" s="30"/>
    </row>
    <row r="198" spans="3:4">
      <c r="C198" s="5"/>
    </row>
  </sheetData>
  <mergeCells count="4">
    <mergeCell ref="A8:D8"/>
    <mergeCell ref="C5:D5"/>
    <mergeCell ref="A6:D6"/>
    <mergeCell ref="A7:D7"/>
  </mergeCells>
  <printOptions horizontalCentered="1"/>
  <pageMargins left="0.78740157480314965" right="0.59055118110236227" top="0.78740157480314965" bottom="0.78740157480314965" header="0" footer="0"/>
  <pageSetup paperSize="5" scale="93" orientation="portrait" r:id="rId1"/>
  <rowBreaks count="3" manualBreakCount="3">
    <brk id="70" max="3" man="1"/>
    <brk id="123" max="3" man="1"/>
    <brk id="180" max="3" man="1"/>
  </rowBreaks>
  <drawing r:id="rId2"/>
</worksheet>
</file>

<file path=xl/worksheets/sheet3.xml><?xml version="1.0" encoding="utf-8"?>
<worksheet xmlns="http://schemas.openxmlformats.org/spreadsheetml/2006/main" xmlns:r="http://schemas.openxmlformats.org/officeDocument/2006/relationships">
  <dimension ref="A1:IV238"/>
  <sheetViews>
    <sheetView topLeftCell="A78" zoomScale="130" workbookViewId="0">
      <selection activeCell="D86" sqref="D86"/>
    </sheetView>
  </sheetViews>
  <sheetFormatPr defaultColWidth="9" defaultRowHeight="30" customHeight="1"/>
  <cols>
    <col min="1" max="1" width="8.85546875" style="99" customWidth="1"/>
    <col min="2" max="2" width="8.28515625" style="99" customWidth="1"/>
    <col min="3" max="3" width="9.42578125" style="99" customWidth="1"/>
    <col min="4" max="4" width="66.28515625" style="100" customWidth="1"/>
    <col min="5" max="256" width="9.140625" style="101" customWidth="1"/>
  </cols>
  <sheetData>
    <row r="1" spans="1:4" ht="30" customHeight="1">
      <c r="A1" s="207" t="s">
        <v>530</v>
      </c>
      <c r="B1" s="207"/>
      <c r="C1" s="207"/>
      <c r="D1" s="207"/>
    </row>
    <row r="2" spans="1:4" ht="15" customHeight="1">
      <c r="A2" s="102"/>
      <c r="B2" s="102"/>
      <c r="C2" s="102"/>
      <c r="D2" s="102"/>
    </row>
    <row r="3" spans="1:4" ht="15.75">
      <c r="A3" s="103">
        <v>1</v>
      </c>
      <c r="B3" s="103"/>
      <c r="C3" s="103"/>
      <c r="D3" s="104" t="s">
        <v>177</v>
      </c>
    </row>
    <row r="4" spans="1:4" ht="63">
      <c r="A4" s="105"/>
      <c r="B4" s="105"/>
      <c r="C4" s="105"/>
      <c r="D4" s="104" t="s">
        <v>178</v>
      </c>
    </row>
    <row r="5" spans="1:4" ht="47.25">
      <c r="A5" s="105">
        <v>1</v>
      </c>
      <c r="B5" s="105">
        <v>1</v>
      </c>
      <c r="C5" s="105"/>
      <c r="D5" s="104" t="s">
        <v>179</v>
      </c>
    </row>
    <row r="6" spans="1:4" ht="15.75">
      <c r="A6" s="105">
        <v>1</v>
      </c>
      <c r="B6" s="105">
        <v>1</v>
      </c>
      <c r="C6" s="105">
        <v>1</v>
      </c>
      <c r="D6" s="106" t="s">
        <v>180</v>
      </c>
    </row>
    <row r="7" spans="1:4" ht="15" customHeight="1">
      <c r="A7" s="105">
        <v>1</v>
      </c>
      <c r="B7" s="105">
        <v>1</v>
      </c>
      <c r="C7" s="105">
        <v>2</v>
      </c>
      <c r="D7" s="106" t="s">
        <v>181</v>
      </c>
    </row>
    <row r="8" spans="1:4" ht="30" customHeight="1">
      <c r="A8" s="105">
        <v>1</v>
      </c>
      <c r="B8" s="105">
        <v>1</v>
      </c>
      <c r="C8" s="105">
        <v>3</v>
      </c>
      <c r="D8" s="106" t="s">
        <v>182</v>
      </c>
    </row>
    <row r="9" spans="1:4" ht="47.25">
      <c r="A9" s="105">
        <v>1</v>
      </c>
      <c r="B9" s="105">
        <v>1</v>
      </c>
      <c r="C9" s="105">
        <v>4</v>
      </c>
      <c r="D9" s="106" t="s">
        <v>183</v>
      </c>
    </row>
    <row r="10" spans="1:4" ht="15" customHeight="1">
      <c r="A10" s="105">
        <v>1</v>
      </c>
      <c r="B10" s="105">
        <v>1</v>
      </c>
      <c r="C10" s="105">
        <v>5</v>
      </c>
      <c r="D10" s="106" t="s">
        <v>184</v>
      </c>
    </row>
    <row r="11" spans="1:4" ht="47.25">
      <c r="A11" s="105">
        <v>1</v>
      </c>
      <c r="B11" s="105">
        <v>1</v>
      </c>
      <c r="C11" s="105">
        <v>6</v>
      </c>
      <c r="D11" s="106" t="s">
        <v>185</v>
      </c>
    </row>
    <row r="12" spans="1:4" ht="15" customHeight="1">
      <c r="A12" s="105">
        <v>1</v>
      </c>
      <c r="B12" s="105">
        <v>1</v>
      </c>
      <c r="C12" s="105">
        <v>7</v>
      </c>
      <c r="D12" s="106" t="s">
        <v>100</v>
      </c>
    </row>
    <row r="13" spans="1:4" ht="30" customHeight="1">
      <c r="A13" s="105">
        <v>1</v>
      </c>
      <c r="B13" s="105">
        <v>1</v>
      </c>
      <c r="C13" s="105" t="s">
        <v>186</v>
      </c>
      <c r="D13" s="106" t="s">
        <v>187</v>
      </c>
    </row>
    <row r="14" spans="1:4" ht="15.75">
      <c r="A14" s="105"/>
      <c r="B14" s="105"/>
      <c r="C14" s="105"/>
      <c r="D14" s="106"/>
    </row>
    <row r="15" spans="1:4" ht="15.75">
      <c r="A15" s="105">
        <v>1</v>
      </c>
      <c r="B15" s="105">
        <v>2</v>
      </c>
      <c r="C15" s="105"/>
      <c r="D15" s="104" t="s">
        <v>188</v>
      </c>
    </row>
    <row r="16" spans="1:4" ht="15" customHeight="1">
      <c r="A16" s="105">
        <v>1</v>
      </c>
      <c r="B16" s="105">
        <v>2</v>
      </c>
      <c r="C16" s="105">
        <v>1</v>
      </c>
      <c r="D16" s="106" t="s">
        <v>107</v>
      </c>
    </row>
    <row r="17" spans="1:4" ht="15" customHeight="1">
      <c r="A17" s="105">
        <v>1</v>
      </c>
      <c r="B17" s="105">
        <v>2</v>
      </c>
      <c r="C17" s="105">
        <v>2</v>
      </c>
      <c r="D17" s="106" t="s">
        <v>189</v>
      </c>
    </row>
    <row r="18" spans="1:4" ht="30" customHeight="1">
      <c r="A18" s="105">
        <v>1</v>
      </c>
      <c r="B18" s="105">
        <v>2</v>
      </c>
      <c r="C18" s="105">
        <v>3</v>
      </c>
      <c r="D18" s="106" t="s">
        <v>190</v>
      </c>
    </row>
    <row r="19" spans="1:4" ht="30" customHeight="1">
      <c r="A19" s="105">
        <v>1</v>
      </c>
      <c r="B19" s="105">
        <v>2</v>
      </c>
      <c r="C19" s="105" t="s">
        <v>186</v>
      </c>
      <c r="D19" s="106" t="s">
        <v>191</v>
      </c>
    </row>
    <row r="20" spans="1:4" ht="15.75">
      <c r="A20" s="105"/>
      <c r="B20" s="105"/>
      <c r="C20" s="105"/>
      <c r="D20" s="106"/>
    </row>
    <row r="21" spans="1:4" ht="30" customHeight="1">
      <c r="A21" s="105">
        <v>1</v>
      </c>
      <c r="B21" s="105">
        <v>3</v>
      </c>
      <c r="C21" s="105"/>
      <c r="D21" s="104" t="s">
        <v>116</v>
      </c>
    </row>
    <row r="22" spans="1:4" ht="30" customHeight="1">
      <c r="A22" s="105">
        <v>1</v>
      </c>
      <c r="B22" s="105">
        <v>3</v>
      </c>
      <c r="C22" s="105">
        <v>1</v>
      </c>
      <c r="D22" s="106" t="s">
        <v>108</v>
      </c>
    </row>
    <row r="23" spans="1:4" ht="30" customHeight="1">
      <c r="A23" s="105">
        <v>1</v>
      </c>
      <c r="B23" s="105">
        <v>3</v>
      </c>
      <c r="C23" s="105">
        <v>2</v>
      </c>
      <c r="D23" s="106" t="s">
        <v>192</v>
      </c>
    </row>
    <row r="24" spans="1:4" ht="15" customHeight="1">
      <c r="A24" s="105">
        <v>1</v>
      </c>
      <c r="B24" s="105">
        <v>3</v>
      </c>
      <c r="C24" s="105">
        <v>3</v>
      </c>
      <c r="D24" s="106" t="s">
        <v>193</v>
      </c>
    </row>
    <row r="25" spans="1:4" ht="30" customHeight="1">
      <c r="A25" s="105">
        <v>1</v>
      </c>
      <c r="B25" s="105">
        <v>3</v>
      </c>
      <c r="C25" s="105">
        <v>4</v>
      </c>
      <c r="D25" s="106" t="s">
        <v>194</v>
      </c>
    </row>
    <row r="26" spans="1:4" ht="15" customHeight="1">
      <c r="A26" s="105">
        <v>1</v>
      </c>
      <c r="B26" s="105">
        <v>3</v>
      </c>
      <c r="C26" s="105">
        <v>5</v>
      </c>
      <c r="D26" s="106" t="s">
        <v>195</v>
      </c>
    </row>
    <row r="27" spans="1:4" ht="30" customHeight="1">
      <c r="A27" s="105">
        <v>1</v>
      </c>
      <c r="B27" s="105">
        <v>3</v>
      </c>
      <c r="C27" s="105" t="s">
        <v>186</v>
      </c>
      <c r="D27" s="106" t="s">
        <v>110</v>
      </c>
    </row>
    <row r="28" spans="1:4" ht="15.75">
      <c r="A28" s="105"/>
      <c r="B28" s="105"/>
      <c r="C28" s="105"/>
      <c r="D28" s="106"/>
    </row>
    <row r="29" spans="1:4" ht="30" customHeight="1">
      <c r="A29" s="105">
        <v>1</v>
      </c>
      <c r="B29" s="105">
        <v>4</v>
      </c>
      <c r="C29" s="105"/>
      <c r="D29" s="104" t="s">
        <v>117</v>
      </c>
    </row>
    <row r="30" spans="1:4" ht="30" customHeight="1">
      <c r="A30" s="105">
        <v>1</v>
      </c>
      <c r="B30" s="105">
        <v>4</v>
      </c>
      <c r="C30" s="105">
        <v>1</v>
      </c>
      <c r="D30" s="106" t="s">
        <v>196</v>
      </c>
    </row>
    <row r="31" spans="1:4" ht="30" customHeight="1">
      <c r="A31" s="105">
        <v>1</v>
      </c>
      <c r="B31" s="105">
        <v>4</v>
      </c>
      <c r="C31" s="105">
        <v>2</v>
      </c>
      <c r="D31" s="106" t="s">
        <v>197</v>
      </c>
    </row>
    <row r="32" spans="1:4" ht="30" customHeight="1">
      <c r="A32" s="105">
        <v>1</v>
      </c>
      <c r="B32" s="105">
        <v>4</v>
      </c>
      <c r="C32" s="105">
        <v>3</v>
      </c>
      <c r="D32" s="106" t="s">
        <v>198</v>
      </c>
    </row>
    <row r="33" spans="1:4" ht="30" customHeight="1">
      <c r="A33" s="105">
        <v>1</v>
      </c>
      <c r="B33" s="105">
        <v>4</v>
      </c>
      <c r="C33" s="105">
        <v>4</v>
      </c>
      <c r="D33" s="106" t="s">
        <v>199</v>
      </c>
    </row>
    <row r="34" spans="1:4" ht="15" customHeight="1">
      <c r="A34" s="105">
        <v>1</v>
      </c>
      <c r="B34" s="105">
        <v>4</v>
      </c>
      <c r="C34" s="105">
        <v>5</v>
      </c>
      <c r="D34" s="106" t="s">
        <v>200</v>
      </c>
    </row>
    <row r="35" spans="1:4" ht="30" customHeight="1">
      <c r="A35" s="105">
        <v>1</v>
      </c>
      <c r="B35" s="105">
        <v>4</v>
      </c>
      <c r="C35" s="105">
        <v>6</v>
      </c>
      <c r="D35" s="106" t="s">
        <v>201</v>
      </c>
    </row>
    <row r="36" spans="1:4" ht="63">
      <c r="A36" s="105">
        <v>1</v>
      </c>
      <c r="B36" s="105">
        <v>4</v>
      </c>
      <c r="C36" s="105">
        <v>7</v>
      </c>
      <c r="D36" s="106" t="s">
        <v>202</v>
      </c>
    </row>
    <row r="37" spans="1:4" ht="15.75">
      <c r="A37" s="105">
        <v>1</v>
      </c>
      <c r="B37" s="105">
        <v>4</v>
      </c>
      <c r="C37" s="105">
        <v>8</v>
      </c>
      <c r="D37" s="106" t="s">
        <v>203</v>
      </c>
    </row>
    <row r="38" spans="1:4" ht="45" customHeight="1">
      <c r="A38" s="105">
        <v>1</v>
      </c>
      <c r="B38" s="105">
        <v>4</v>
      </c>
      <c r="C38" s="105">
        <v>9</v>
      </c>
      <c r="D38" s="106" t="s">
        <v>204</v>
      </c>
    </row>
    <row r="39" spans="1:4" ht="30" customHeight="1">
      <c r="A39" s="105">
        <v>1</v>
      </c>
      <c r="B39" s="105">
        <v>4</v>
      </c>
      <c r="C39" s="105">
        <v>10</v>
      </c>
      <c r="D39" s="106" t="s">
        <v>205</v>
      </c>
    </row>
    <row r="40" spans="1:4" ht="30" customHeight="1">
      <c r="A40" s="105">
        <v>1</v>
      </c>
      <c r="B40" s="105">
        <v>4</v>
      </c>
      <c r="C40" s="105">
        <v>11</v>
      </c>
      <c r="D40" s="106" t="s">
        <v>206</v>
      </c>
    </row>
    <row r="41" spans="1:4" ht="30" customHeight="1">
      <c r="A41" s="105">
        <v>1</v>
      </c>
      <c r="B41" s="105">
        <v>4</v>
      </c>
      <c r="C41" s="105" t="s">
        <v>186</v>
      </c>
      <c r="D41" s="106" t="s">
        <v>122</v>
      </c>
    </row>
    <row r="42" spans="1:4" ht="15.75">
      <c r="A42" s="105"/>
      <c r="B42" s="105"/>
      <c r="C42" s="105"/>
      <c r="D42" s="106"/>
    </row>
    <row r="43" spans="1:4" ht="15.75">
      <c r="A43" s="105">
        <v>1</v>
      </c>
      <c r="B43" s="105">
        <v>5</v>
      </c>
      <c r="C43" s="105"/>
      <c r="D43" s="104" t="s">
        <v>207</v>
      </c>
    </row>
    <row r="44" spans="1:4" ht="15.75">
      <c r="A44" s="105">
        <v>1</v>
      </c>
      <c r="B44" s="105">
        <v>5</v>
      </c>
      <c r="C44" s="105">
        <v>1</v>
      </c>
      <c r="D44" s="106" t="s">
        <v>125</v>
      </c>
    </row>
    <row r="45" spans="1:4" ht="30" customHeight="1">
      <c r="A45" s="105">
        <v>1</v>
      </c>
      <c r="B45" s="105">
        <v>5</v>
      </c>
      <c r="C45" s="105">
        <v>2</v>
      </c>
      <c r="D45" s="106" t="s">
        <v>126</v>
      </c>
    </row>
    <row r="46" spans="1:4" ht="15.75">
      <c r="A46" s="105">
        <v>1</v>
      </c>
      <c r="B46" s="105">
        <v>5</v>
      </c>
      <c r="C46" s="105">
        <v>3</v>
      </c>
      <c r="D46" s="106" t="s">
        <v>127</v>
      </c>
    </row>
    <row r="47" spans="1:4" ht="15.75">
      <c r="A47" s="105">
        <v>1</v>
      </c>
      <c r="B47" s="105">
        <v>5</v>
      </c>
      <c r="C47" s="105">
        <v>4</v>
      </c>
      <c r="D47" s="106" t="s">
        <v>128</v>
      </c>
    </row>
    <row r="48" spans="1:4" ht="15.75">
      <c r="A48" s="105">
        <v>1</v>
      </c>
      <c r="B48" s="105">
        <v>5</v>
      </c>
      <c r="C48" s="105">
        <v>5</v>
      </c>
      <c r="D48" s="106" t="s">
        <v>129</v>
      </c>
    </row>
    <row r="49" spans="1:4" ht="15.75">
      <c r="A49" s="105">
        <v>1</v>
      </c>
      <c r="B49" s="105">
        <v>5</v>
      </c>
      <c r="C49" s="105">
        <v>6</v>
      </c>
      <c r="D49" s="106" t="s">
        <v>130</v>
      </c>
    </row>
    <row r="50" spans="1:4" ht="15" customHeight="1">
      <c r="A50" s="105">
        <v>1</v>
      </c>
      <c r="B50" s="105">
        <v>5</v>
      </c>
      <c r="C50" s="105">
        <v>7</v>
      </c>
      <c r="D50" s="106" t="s">
        <v>531</v>
      </c>
    </row>
    <row r="51" spans="1:4" ht="15" customHeight="1">
      <c r="A51" s="105">
        <v>1</v>
      </c>
      <c r="B51" s="105">
        <v>5</v>
      </c>
      <c r="C51" s="105" t="s">
        <v>186</v>
      </c>
      <c r="D51" s="106" t="s">
        <v>131</v>
      </c>
    </row>
    <row r="52" spans="1:4" ht="15.75">
      <c r="A52" s="105"/>
      <c r="B52" s="105"/>
      <c r="C52" s="105"/>
      <c r="D52" s="106"/>
    </row>
    <row r="53" spans="1:4" ht="15.75">
      <c r="A53" s="105">
        <v>2</v>
      </c>
      <c r="B53" s="105"/>
      <c r="C53" s="105"/>
      <c r="D53" s="104" t="s">
        <v>208</v>
      </c>
    </row>
    <row r="54" spans="1:4" ht="101.25" customHeight="1">
      <c r="A54" s="105"/>
      <c r="B54" s="105"/>
      <c r="C54" s="105"/>
      <c r="D54" s="104" t="s">
        <v>209</v>
      </c>
    </row>
    <row r="55" spans="1:4" ht="15.75">
      <c r="A55" s="105">
        <v>2</v>
      </c>
      <c r="B55" s="105">
        <v>1</v>
      </c>
      <c r="C55" s="105"/>
      <c r="D55" s="104" t="s">
        <v>210</v>
      </c>
    </row>
    <row r="56" spans="1:4" ht="48" customHeight="1">
      <c r="A56" s="105">
        <v>2</v>
      </c>
      <c r="B56" s="105">
        <v>1</v>
      </c>
      <c r="C56" s="105">
        <v>1</v>
      </c>
      <c r="D56" s="106" t="s">
        <v>211</v>
      </c>
    </row>
    <row r="57" spans="1:4" ht="15.75">
      <c r="A57" s="105">
        <v>2</v>
      </c>
      <c r="B57" s="105">
        <v>1</v>
      </c>
      <c r="C57" s="105">
        <v>2</v>
      </c>
      <c r="D57" s="106" t="s">
        <v>212</v>
      </c>
    </row>
    <row r="58" spans="1:4" ht="15.75">
      <c r="A58" s="105">
        <v>2</v>
      </c>
      <c r="B58" s="105">
        <v>1</v>
      </c>
      <c r="C58" s="105">
        <v>3</v>
      </c>
      <c r="D58" s="106" t="s">
        <v>213</v>
      </c>
    </row>
    <row r="59" spans="1:4" ht="30" customHeight="1">
      <c r="A59" s="105">
        <v>2</v>
      </c>
      <c r="B59" s="105">
        <v>1</v>
      </c>
      <c r="C59" s="105">
        <v>4</v>
      </c>
      <c r="D59" s="106" t="s">
        <v>214</v>
      </c>
    </row>
    <row r="60" spans="1:4" ht="30" customHeight="1">
      <c r="A60" s="105">
        <v>2</v>
      </c>
      <c r="B60" s="105">
        <v>1</v>
      </c>
      <c r="C60" s="105">
        <v>5</v>
      </c>
      <c r="D60" s="106" t="s">
        <v>215</v>
      </c>
    </row>
    <row r="61" spans="1:4" ht="47.25">
      <c r="A61" s="105">
        <v>2</v>
      </c>
      <c r="B61" s="105">
        <v>1</v>
      </c>
      <c r="C61" s="105">
        <v>6</v>
      </c>
      <c r="D61" s="106" t="s">
        <v>216</v>
      </c>
    </row>
    <row r="62" spans="1:4" ht="30" customHeight="1">
      <c r="A62" s="105">
        <v>2</v>
      </c>
      <c r="B62" s="105">
        <v>1</v>
      </c>
      <c r="C62" s="105">
        <v>7</v>
      </c>
      <c r="D62" s="106" t="s">
        <v>217</v>
      </c>
    </row>
    <row r="63" spans="1:4" ht="30" customHeight="1">
      <c r="A63" s="105">
        <v>2</v>
      </c>
      <c r="B63" s="105">
        <v>1</v>
      </c>
      <c r="C63" s="105">
        <v>8</v>
      </c>
      <c r="D63" s="106" t="s">
        <v>218</v>
      </c>
    </row>
    <row r="64" spans="1:4" ht="15.75">
      <c r="A64" s="105">
        <v>2</v>
      </c>
      <c r="B64" s="105">
        <v>1</v>
      </c>
      <c r="C64" s="105">
        <v>9</v>
      </c>
      <c r="D64" s="106" t="s">
        <v>219</v>
      </c>
    </row>
    <row r="65" spans="1:4" ht="15.75">
      <c r="A65" s="105">
        <v>2</v>
      </c>
      <c r="B65" s="105">
        <v>1</v>
      </c>
      <c r="C65" s="105">
        <v>10</v>
      </c>
      <c r="D65" s="106" t="s">
        <v>220</v>
      </c>
    </row>
    <row r="66" spans="1:4" ht="15" customHeight="1">
      <c r="A66" s="105">
        <v>2</v>
      </c>
      <c r="B66" s="105">
        <v>1</v>
      </c>
      <c r="C66" s="105" t="s">
        <v>186</v>
      </c>
      <c r="D66" s="106" t="s">
        <v>221</v>
      </c>
    </row>
    <row r="67" spans="1:4" ht="15.75">
      <c r="A67" s="105"/>
      <c r="B67" s="105"/>
      <c r="C67" s="105"/>
      <c r="D67" s="106"/>
    </row>
    <row r="68" spans="1:4" ht="15.75">
      <c r="A68" s="105">
        <v>2</v>
      </c>
      <c r="B68" s="105">
        <v>2</v>
      </c>
      <c r="C68" s="105"/>
      <c r="D68" s="104" t="s">
        <v>222</v>
      </c>
    </row>
    <row r="69" spans="1:4" ht="63">
      <c r="A69" s="105">
        <v>2</v>
      </c>
      <c r="B69" s="105">
        <v>2</v>
      </c>
      <c r="C69" s="105">
        <v>1</v>
      </c>
      <c r="D69" s="106" t="s">
        <v>223</v>
      </c>
    </row>
    <row r="70" spans="1:4" ht="30" customHeight="1">
      <c r="A70" s="105">
        <v>2</v>
      </c>
      <c r="B70" s="105">
        <v>2</v>
      </c>
      <c r="C70" s="105">
        <v>2</v>
      </c>
      <c r="D70" s="106" t="s">
        <v>224</v>
      </c>
    </row>
    <row r="71" spans="1:4" ht="30" customHeight="1">
      <c r="A71" s="105">
        <v>2</v>
      </c>
      <c r="B71" s="105">
        <v>2</v>
      </c>
      <c r="C71" s="105">
        <v>3</v>
      </c>
      <c r="D71" s="106" t="s">
        <v>225</v>
      </c>
    </row>
    <row r="72" spans="1:4" ht="15.75">
      <c r="A72" s="105">
        <v>2</v>
      </c>
      <c r="B72" s="105">
        <v>2</v>
      </c>
      <c r="C72" s="105">
        <v>4</v>
      </c>
      <c r="D72" s="106" t="s">
        <v>226</v>
      </c>
    </row>
    <row r="73" spans="1:4" ht="15.75">
      <c r="A73" s="105">
        <v>2</v>
      </c>
      <c r="B73" s="105">
        <v>2</v>
      </c>
      <c r="C73" s="105">
        <v>5</v>
      </c>
      <c r="D73" s="106" t="s">
        <v>227</v>
      </c>
    </row>
    <row r="74" spans="1:4" ht="15.75">
      <c r="A74" s="105">
        <v>2</v>
      </c>
      <c r="B74" s="105">
        <v>2</v>
      </c>
      <c r="C74" s="105">
        <v>6</v>
      </c>
      <c r="D74" s="106" t="s">
        <v>228</v>
      </c>
    </row>
    <row r="75" spans="1:4" ht="15.75">
      <c r="A75" s="105">
        <v>2</v>
      </c>
      <c r="B75" s="105">
        <v>2</v>
      </c>
      <c r="C75" s="105">
        <v>7</v>
      </c>
      <c r="D75" s="106" t="s">
        <v>229</v>
      </c>
    </row>
    <row r="76" spans="1:4" ht="15.75">
      <c r="A76" s="105">
        <v>2</v>
      </c>
      <c r="B76" s="105">
        <v>2</v>
      </c>
      <c r="C76" s="105">
        <v>8</v>
      </c>
      <c r="D76" s="106" t="s">
        <v>230</v>
      </c>
    </row>
    <row r="77" spans="1:4" ht="30" customHeight="1">
      <c r="A77" s="105">
        <v>2</v>
      </c>
      <c r="B77" s="105">
        <v>2</v>
      </c>
      <c r="C77" s="105">
        <v>9</v>
      </c>
      <c r="D77" s="106" t="s">
        <v>231</v>
      </c>
    </row>
    <row r="78" spans="1:4" ht="15" customHeight="1">
      <c r="A78" s="105">
        <v>2</v>
      </c>
      <c r="B78" s="105">
        <v>2</v>
      </c>
      <c r="C78" s="105" t="s">
        <v>186</v>
      </c>
      <c r="D78" s="106" t="s">
        <v>232</v>
      </c>
    </row>
    <row r="79" spans="1:4" ht="15.75">
      <c r="A79" s="105"/>
      <c r="B79" s="105"/>
      <c r="C79" s="105"/>
      <c r="D79" s="106"/>
    </row>
    <row r="80" spans="1:4" ht="15.75">
      <c r="A80" s="105">
        <v>2</v>
      </c>
      <c r="B80" s="105">
        <v>3</v>
      </c>
      <c r="C80" s="105"/>
      <c r="D80" s="104" t="s">
        <v>233</v>
      </c>
    </row>
    <row r="81" spans="1:4" ht="15.75">
      <c r="A81" s="105">
        <v>2</v>
      </c>
      <c r="B81" s="105">
        <v>3</v>
      </c>
      <c r="C81" s="105">
        <v>1</v>
      </c>
      <c r="D81" s="106" t="s">
        <v>234</v>
      </c>
    </row>
    <row r="82" spans="1:4" ht="15.75">
      <c r="A82" s="105">
        <v>2</v>
      </c>
      <c r="B82" s="105">
        <v>3</v>
      </c>
      <c r="C82" s="105">
        <v>2</v>
      </c>
      <c r="D82" s="106" t="s">
        <v>235</v>
      </c>
    </row>
    <row r="83" spans="1:4" ht="15.75">
      <c r="A83" s="105">
        <v>2</v>
      </c>
      <c r="B83" s="105">
        <v>3</v>
      </c>
      <c r="C83" s="105">
        <v>3</v>
      </c>
      <c r="D83" s="106" t="s">
        <v>236</v>
      </c>
    </row>
    <row r="84" spans="1:4" ht="15.75">
      <c r="A84" s="105">
        <v>2</v>
      </c>
      <c r="B84" s="105">
        <v>3</v>
      </c>
      <c r="C84" s="105">
        <v>4</v>
      </c>
      <c r="D84" s="106" t="s">
        <v>237</v>
      </c>
    </row>
    <row r="85" spans="1:4" ht="30" customHeight="1">
      <c r="A85" s="105">
        <v>2</v>
      </c>
      <c r="B85" s="105">
        <v>3</v>
      </c>
      <c r="C85" s="105">
        <v>5</v>
      </c>
      <c r="D85" s="106" t="s">
        <v>238</v>
      </c>
    </row>
    <row r="86" spans="1:4" ht="30" customHeight="1">
      <c r="A86" s="105">
        <v>2</v>
      </c>
      <c r="B86" s="105">
        <v>3</v>
      </c>
      <c r="C86" s="105">
        <v>6</v>
      </c>
      <c r="D86" s="106" t="s">
        <v>239</v>
      </c>
    </row>
    <row r="87" spans="1:4" ht="30" customHeight="1">
      <c r="A87" s="105">
        <v>2</v>
      </c>
      <c r="B87" s="105">
        <v>3</v>
      </c>
      <c r="C87" s="105">
        <v>7</v>
      </c>
      <c r="D87" s="106" t="s">
        <v>628</v>
      </c>
    </row>
    <row r="88" spans="1:4" ht="15.75">
      <c r="A88" s="105">
        <v>2</v>
      </c>
      <c r="B88" s="105">
        <v>3</v>
      </c>
      <c r="C88" s="105">
        <v>8</v>
      </c>
      <c r="D88" s="106" t="s">
        <v>240</v>
      </c>
    </row>
    <row r="89" spans="1:4" ht="15.75">
      <c r="A89" s="105">
        <v>2</v>
      </c>
      <c r="B89" s="105">
        <v>3</v>
      </c>
      <c r="C89" s="105">
        <v>9</v>
      </c>
      <c r="D89" s="106" t="s">
        <v>241</v>
      </c>
    </row>
    <row r="90" spans="1:4" ht="30" customHeight="1">
      <c r="A90" s="105">
        <v>2</v>
      </c>
      <c r="B90" s="105">
        <v>3</v>
      </c>
      <c r="C90" s="105">
        <v>10</v>
      </c>
      <c r="D90" s="106" t="s">
        <v>242</v>
      </c>
    </row>
    <row r="91" spans="1:4" ht="30" customHeight="1">
      <c r="A91" s="105">
        <v>2</v>
      </c>
      <c r="B91" s="105">
        <v>3</v>
      </c>
      <c r="C91" s="105">
        <v>11</v>
      </c>
      <c r="D91" s="106" t="s">
        <v>243</v>
      </c>
    </row>
    <row r="92" spans="1:4" ht="30" customHeight="1">
      <c r="A92" s="105">
        <v>2</v>
      </c>
      <c r="B92" s="105">
        <v>3</v>
      </c>
      <c r="C92" s="105">
        <v>12</v>
      </c>
      <c r="D92" s="106" t="s">
        <v>244</v>
      </c>
    </row>
    <row r="93" spans="1:4" ht="30" customHeight="1">
      <c r="A93" s="105">
        <v>2</v>
      </c>
      <c r="B93" s="105">
        <v>3</v>
      </c>
      <c r="C93" s="105">
        <v>13</v>
      </c>
      <c r="D93" s="106" t="s">
        <v>245</v>
      </c>
    </row>
    <row r="94" spans="1:4" ht="45.75" customHeight="1">
      <c r="A94" s="105">
        <v>2</v>
      </c>
      <c r="B94" s="105">
        <v>3</v>
      </c>
      <c r="C94" s="105">
        <v>14</v>
      </c>
      <c r="D94" s="106" t="s">
        <v>246</v>
      </c>
    </row>
    <row r="95" spans="1:4" ht="30" customHeight="1">
      <c r="A95" s="105">
        <v>2</v>
      </c>
      <c r="B95" s="105">
        <v>3</v>
      </c>
      <c r="C95" s="105">
        <v>15</v>
      </c>
      <c r="D95" s="106" t="s">
        <v>247</v>
      </c>
    </row>
    <row r="96" spans="1:4" ht="30" customHeight="1">
      <c r="A96" s="105">
        <v>2</v>
      </c>
      <c r="B96" s="105">
        <v>3</v>
      </c>
      <c r="C96" s="105">
        <v>16</v>
      </c>
      <c r="D96" s="106" t="s">
        <v>248</v>
      </c>
    </row>
    <row r="97" spans="1:4" ht="15.75">
      <c r="A97" s="105">
        <v>2</v>
      </c>
      <c r="B97" s="105">
        <v>3</v>
      </c>
      <c r="C97" s="105">
        <v>17</v>
      </c>
      <c r="D97" s="106" t="s">
        <v>249</v>
      </c>
    </row>
    <row r="98" spans="1:4" ht="15.75">
      <c r="A98" s="105">
        <v>2</v>
      </c>
      <c r="B98" s="105">
        <v>3</v>
      </c>
      <c r="C98" s="105">
        <v>18</v>
      </c>
      <c r="D98" s="106" t="s">
        <v>250</v>
      </c>
    </row>
    <row r="99" spans="1:4" ht="15.75">
      <c r="A99" s="105">
        <v>2</v>
      </c>
      <c r="B99" s="105">
        <v>3</v>
      </c>
      <c r="C99" s="105">
        <v>19</v>
      </c>
      <c r="D99" s="106" t="s">
        <v>251</v>
      </c>
    </row>
    <row r="100" spans="1:4" ht="30" customHeight="1">
      <c r="A100" s="105">
        <v>2</v>
      </c>
      <c r="B100" s="105">
        <v>3</v>
      </c>
      <c r="C100" s="105">
        <v>20</v>
      </c>
      <c r="D100" s="106" t="s">
        <v>252</v>
      </c>
    </row>
    <row r="101" spans="1:4" ht="30" customHeight="1">
      <c r="A101" s="105">
        <v>2</v>
      </c>
      <c r="B101" s="105">
        <v>3</v>
      </c>
      <c r="C101" s="105" t="s">
        <v>186</v>
      </c>
      <c r="D101" s="106" t="s">
        <v>253</v>
      </c>
    </row>
    <row r="102" spans="1:4" ht="15.75">
      <c r="A102" s="105"/>
      <c r="B102" s="105"/>
      <c r="C102" s="105"/>
      <c r="D102" s="106"/>
    </row>
    <row r="103" spans="1:4" ht="15.75">
      <c r="A103" s="105">
        <v>2</v>
      </c>
      <c r="B103" s="105">
        <v>4</v>
      </c>
      <c r="C103" s="105"/>
      <c r="D103" s="104" t="s">
        <v>254</v>
      </c>
    </row>
    <row r="104" spans="1:4" ht="30" customHeight="1">
      <c r="A104" s="105">
        <v>2</v>
      </c>
      <c r="B104" s="105">
        <v>4</v>
      </c>
      <c r="C104" s="105">
        <v>1</v>
      </c>
      <c r="D104" s="106" t="s">
        <v>255</v>
      </c>
    </row>
    <row r="105" spans="1:4" ht="30" customHeight="1">
      <c r="A105" s="105">
        <v>2</v>
      </c>
      <c r="B105" s="105">
        <v>4</v>
      </c>
      <c r="C105" s="105">
        <v>2</v>
      </c>
      <c r="D105" s="106" t="s">
        <v>256</v>
      </c>
    </row>
    <row r="106" spans="1:4" ht="30" customHeight="1">
      <c r="A106" s="105">
        <v>2</v>
      </c>
      <c r="B106" s="105">
        <v>4</v>
      </c>
      <c r="C106" s="105">
        <v>3</v>
      </c>
      <c r="D106" s="106" t="s">
        <v>257</v>
      </c>
    </row>
    <row r="107" spans="1:4" ht="30" customHeight="1">
      <c r="A107" s="105">
        <v>2</v>
      </c>
      <c r="B107" s="105">
        <v>4</v>
      </c>
      <c r="C107" s="105">
        <v>4</v>
      </c>
      <c r="D107" s="106" t="s">
        <v>258</v>
      </c>
    </row>
    <row r="108" spans="1:4" ht="30" customHeight="1">
      <c r="A108" s="105">
        <v>2</v>
      </c>
      <c r="B108" s="105">
        <v>4</v>
      </c>
      <c r="C108" s="105">
        <v>5</v>
      </c>
      <c r="D108" s="106" t="s">
        <v>259</v>
      </c>
    </row>
    <row r="109" spans="1:4" ht="30" customHeight="1">
      <c r="A109" s="105">
        <v>2</v>
      </c>
      <c r="B109" s="105">
        <v>4</v>
      </c>
      <c r="C109" s="105">
        <v>6</v>
      </c>
      <c r="D109" s="106" t="s">
        <v>260</v>
      </c>
    </row>
    <row r="110" spans="1:4" ht="30" customHeight="1">
      <c r="A110" s="105">
        <v>2</v>
      </c>
      <c r="B110" s="105">
        <v>4</v>
      </c>
      <c r="C110" s="105">
        <v>7</v>
      </c>
      <c r="D110" s="106" t="s">
        <v>261</v>
      </c>
    </row>
    <row r="111" spans="1:4" ht="30" customHeight="1">
      <c r="A111" s="105">
        <v>2</v>
      </c>
      <c r="B111" s="105">
        <v>4</v>
      </c>
      <c r="C111" s="105">
        <v>8</v>
      </c>
      <c r="D111" s="106" t="s">
        <v>262</v>
      </c>
    </row>
    <row r="112" spans="1:4" ht="15.75">
      <c r="A112" s="105">
        <v>2</v>
      </c>
      <c r="B112" s="105">
        <v>4</v>
      </c>
      <c r="C112" s="105">
        <v>9</v>
      </c>
      <c r="D112" s="106" t="s">
        <v>263</v>
      </c>
    </row>
    <row r="113" spans="1:4" ht="15.75">
      <c r="A113" s="105">
        <v>2</v>
      </c>
      <c r="B113" s="105">
        <v>4</v>
      </c>
      <c r="C113" s="105">
        <v>10</v>
      </c>
      <c r="D113" s="106" t="s">
        <v>264</v>
      </c>
    </row>
    <row r="114" spans="1:4" ht="30" customHeight="1">
      <c r="A114" s="105">
        <v>2</v>
      </c>
      <c r="B114" s="105">
        <v>4</v>
      </c>
      <c r="C114" s="105">
        <v>11</v>
      </c>
      <c r="D114" s="106" t="s">
        <v>265</v>
      </c>
    </row>
    <row r="115" spans="1:4" ht="30" customHeight="1">
      <c r="A115" s="105">
        <v>2</v>
      </c>
      <c r="B115" s="105">
        <v>4</v>
      </c>
      <c r="C115" s="105">
        <v>12</v>
      </c>
      <c r="D115" s="106" t="s">
        <v>266</v>
      </c>
    </row>
    <row r="116" spans="1:4" ht="30" customHeight="1">
      <c r="A116" s="105">
        <v>2</v>
      </c>
      <c r="B116" s="105">
        <v>4</v>
      </c>
      <c r="C116" s="105">
        <v>13</v>
      </c>
      <c r="D116" s="106" t="s">
        <v>267</v>
      </c>
    </row>
    <row r="117" spans="1:4" ht="30" customHeight="1">
      <c r="A117" s="105">
        <v>2</v>
      </c>
      <c r="B117" s="105">
        <v>4</v>
      </c>
      <c r="C117" s="105">
        <v>14</v>
      </c>
      <c r="D117" s="106" t="s">
        <v>268</v>
      </c>
    </row>
    <row r="118" spans="1:4" ht="30" customHeight="1">
      <c r="A118" s="105">
        <v>2</v>
      </c>
      <c r="B118" s="105">
        <v>4</v>
      </c>
      <c r="C118" s="105">
        <v>15</v>
      </c>
      <c r="D118" s="106" t="s">
        <v>269</v>
      </c>
    </row>
    <row r="119" spans="1:4" ht="30" customHeight="1">
      <c r="A119" s="105">
        <v>2</v>
      </c>
      <c r="B119" s="105">
        <v>4</v>
      </c>
      <c r="C119" s="105">
        <v>16</v>
      </c>
      <c r="D119" s="106" t="s">
        <v>270</v>
      </c>
    </row>
    <row r="120" spans="1:4" ht="30" customHeight="1">
      <c r="A120" s="105">
        <v>2</v>
      </c>
      <c r="B120" s="105">
        <v>4</v>
      </c>
      <c r="C120" s="105">
        <v>17</v>
      </c>
      <c r="D120" s="106" t="s">
        <v>271</v>
      </c>
    </row>
    <row r="121" spans="1:4" ht="30" customHeight="1">
      <c r="A121" s="105">
        <v>2</v>
      </c>
      <c r="B121" s="105">
        <v>4</v>
      </c>
      <c r="C121" s="105" t="s">
        <v>186</v>
      </c>
      <c r="D121" s="106" t="s">
        <v>272</v>
      </c>
    </row>
    <row r="122" spans="1:4" ht="15.75">
      <c r="A122" s="105"/>
      <c r="B122" s="105"/>
      <c r="C122" s="105"/>
      <c r="D122" s="106"/>
    </row>
    <row r="123" spans="1:4" ht="15.75">
      <c r="A123" s="105">
        <v>2</v>
      </c>
      <c r="B123" s="105">
        <v>5</v>
      </c>
      <c r="C123" s="105"/>
      <c r="D123" s="104" t="s">
        <v>273</v>
      </c>
    </row>
    <row r="124" spans="1:4" ht="15.75">
      <c r="A124" s="105">
        <v>2</v>
      </c>
      <c r="B124" s="105">
        <v>5</v>
      </c>
      <c r="C124" s="105">
        <v>1</v>
      </c>
      <c r="D124" s="106" t="s">
        <v>274</v>
      </c>
    </row>
    <row r="125" spans="1:4" ht="15.75">
      <c r="A125" s="105">
        <v>2</v>
      </c>
      <c r="B125" s="105">
        <v>5</v>
      </c>
      <c r="C125" s="105">
        <v>2</v>
      </c>
      <c r="D125" s="106" t="s">
        <v>275</v>
      </c>
    </row>
    <row r="126" spans="1:4" ht="30" customHeight="1">
      <c r="A126" s="105">
        <v>2</v>
      </c>
      <c r="B126" s="105">
        <v>5</v>
      </c>
      <c r="C126" s="105">
        <v>3</v>
      </c>
      <c r="D126" s="106" t="s">
        <v>276</v>
      </c>
    </row>
    <row r="127" spans="1:4" ht="30" customHeight="1">
      <c r="A127" s="105">
        <v>2</v>
      </c>
      <c r="B127" s="105">
        <v>5</v>
      </c>
      <c r="C127" s="105" t="s">
        <v>186</v>
      </c>
      <c r="D127" s="106" t="s">
        <v>277</v>
      </c>
    </row>
    <row r="128" spans="1:4" ht="15.75">
      <c r="A128" s="105"/>
      <c r="B128" s="105"/>
      <c r="C128" s="105"/>
      <c r="D128" s="106"/>
    </row>
    <row r="129" spans="1:4" ht="15.75">
      <c r="A129" s="105">
        <v>2</v>
      </c>
      <c r="B129" s="105">
        <v>6</v>
      </c>
      <c r="C129" s="105"/>
      <c r="D129" s="104" t="s">
        <v>278</v>
      </c>
    </row>
    <row r="130" spans="1:4" ht="15.75">
      <c r="A130" s="105">
        <v>2</v>
      </c>
      <c r="B130" s="105">
        <v>6</v>
      </c>
      <c r="C130" s="105">
        <v>1</v>
      </c>
      <c r="D130" s="106" t="s">
        <v>279</v>
      </c>
    </row>
    <row r="131" spans="1:4" ht="30" customHeight="1">
      <c r="A131" s="105">
        <v>2</v>
      </c>
      <c r="B131" s="105">
        <v>6</v>
      </c>
      <c r="C131" s="105">
        <v>2</v>
      </c>
      <c r="D131" s="106" t="s">
        <v>280</v>
      </c>
    </row>
    <row r="132" spans="1:4" ht="30" customHeight="1">
      <c r="A132" s="105">
        <v>2</v>
      </c>
      <c r="B132" s="105">
        <v>6</v>
      </c>
      <c r="C132" s="105">
        <v>3</v>
      </c>
      <c r="D132" s="106" t="s">
        <v>281</v>
      </c>
    </row>
    <row r="133" spans="1:4" ht="30" customHeight="1">
      <c r="A133" s="105">
        <v>2</v>
      </c>
      <c r="B133" s="105">
        <v>6</v>
      </c>
      <c r="C133" s="105" t="s">
        <v>186</v>
      </c>
      <c r="D133" s="106" t="s">
        <v>282</v>
      </c>
    </row>
    <row r="134" spans="1:4" ht="15.75">
      <c r="A134" s="105"/>
      <c r="B134" s="105"/>
      <c r="C134" s="105"/>
      <c r="D134" s="106"/>
    </row>
    <row r="135" spans="1:4" ht="15.75">
      <c r="A135" s="105">
        <v>2</v>
      </c>
      <c r="B135" s="105">
        <v>7</v>
      </c>
      <c r="C135" s="105"/>
      <c r="D135" s="104" t="s">
        <v>68</v>
      </c>
    </row>
    <row r="136" spans="1:4" ht="30" customHeight="1">
      <c r="A136" s="105">
        <v>2</v>
      </c>
      <c r="B136" s="105">
        <v>7</v>
      </c>
      <c r="C136" s="105">
        <v>1</v>
      </c>
      <c r="D136" s="106" t="s">
        <v>283</v>
      </c>
    </row>
    <row r="137" spans="1:4" ht="30" customHeight="1">
      <c r="A137" s="105">
        <v>2</v>
      </c>
      <c r="B137" s="105">
        <v>7</v>
      </c>
      <c r="C137" s="105">
        <v>2</v>
      </c>
      <c r="D137" s="106" t="s">
        <v>284</v>
      </c>
    </row>
    <row r="138" spans="1:4" ht="30" customHeight="1">
      <c r="A138" s="105">
        <v>2</v>
      </c>
      <c r="B138" s="105">
        <v>7</v>
      </c>
      <c r="C138" s="105" t="s">
        <v>186</v>
      </c>
      <c r="D138" s="106" t="s">
        <v>285</v>
      </c>
    </row>
    <row r="139" spans="1:4" ht="15.75">
      <c r="A139" s="105"/>
      <c r="B139" s="105"/>
      <c r="C139" s="105"/>
      <c r="D139" s="106"/>
    </row>
    <row r="140" spans="1:4" ht="15.75">
      <c r="A140" s="105">
        <v>2</v>
      </c>
      <c r="B140" s="105">
        <v>8</v>
      </c>
      <c r="C140" s="105"/>
      <c r="D140" s="104" t="s">
        <v>286</v>
      </c>
    </row>
    <row r="141" spans="1:4" ht="15.75">
      <c r="A141" s="105">
        <v>2</v>
      </c>
      <c r="B141" s="105">
        <v>8</v>
      </c>
      <c r="C141" s="105">
        <v>1</v>
      </c>
      <c r="D141" s="106" t="s">
        <v>287</v>
      </c>
    </row>
    <row r="142" spans="1:4" ht="31.5">
      <c r="A142" s="105">
        <v>2</v>
      </c>
      <c r="B142" s="105">
        <v>8</v>
      </c>
      <c r="C142" s="105">
        <v>2</v>
      </c>
      <c r="D142" s="106" t="s">
        <v>288</v>
      </c>
    </row>
    <row r="143" spans="1:4" ht="15.75">
      <c r="A143" s="105">
        <v>2</v>
      </c>
      <c r="B143" s="105">
        <v>8</v>
      </c>
      <c r="C143" s="105">
        <v>3</v>
      </c>
      <c r="D143" s="106" t="s">
        <v>289</v>
      </c>
    </row>
    <row r="144" spans="1:4" ht="15.75">
      <c r="A144" s="105">
        <v>2</v>
      </c>
      <c r="B144" s="105">
        <v>8</v>
      </c>
      <c r="C144" s="105" t="s">
        <v>186</v>
      </c>
      <c r="D144" s="106" t="s">
        <v>290</v>
      </c>
    </row>
    <row r="145" spans="1:4" ht="15.75">
      <c r="A145" s="105"/>
      <c r="B145" s="105"/>
      <c r="C145" s="105"/>
      <c r="D145" s="106"/>
    </row>
    <row r="146" spans="1:4" ht="15.75">
      <c r="A146" s="105">
        <v>3</v>
      </c>
      <c r="B146" s="105"/>
      <c r="C146" s="105"/>
      <c r="D146" s="104" t="s">
        <v>291</v>
      </c>
    </row>
    <row r="147" spans="1:4" ht="63">
      <c r="A147" s="105"/>
      <c r="B147" s="105"/>
      <c r="C147" s="105"/>
      <c r="D147" s="104" t="s">
        <v>292</v>
      </c>
    </row>
    <row r="148" spans="1:4" ht="30" customHeight="1">
      <c r="A148" s="105">
        <v>3</v>
      </c>
      <c r="B148" s="105">
        <v>1</v>
      </c>
      <c r="C148" s="105"/>
      <c r="D148" s="104" t="s">
        <v>293</v>
      </c>
    </row>
    <row r="149" spans="1:4" ht="30" customHeight="1">
      <c r="A149" s="105">
        <v>3</v>
      </c>
      <c r="B149" s="105">
        <v>1</v>
      </c>
      <c r="C149" s="105">
        <v>1</v>
      </c>
      <c r="D149" s="106" t="s">
        <v>294</v>
      </c>
    </row>
    <row r="150" spans="1:4" ht="30" customHeight="1">
      <c r="A150" s="105">
        <v>3</v>
      </c>
      <c r="B150" s="105">
        <v>1</v>
      </c>
      <c r="C150" s="105">
        <v>2</v>
      </c>
      <c r="D150" s="106" t="s">
        <v>295</v>
      </c>
    </row>
    <row r="151" spans="1:4" ht="30" customHeight="1">
      <c r="A151" s="105">
        <v>3</v>
      </c>
      <c r="B151" s="105">
        <v>1</v>
      </c>
      <c r="C151" s="105">
        <v>3</v>
      </c>
      <c r="D151" s="106" t="s">
        <v>296</v>
      </c>
    </row>
    <row r="152" spans="1:4" ht="15.75">
      <c r="A152" s="105">
        <v>3</v>
      </c>
      <c r="B152" s="105">
        <v>1</v>
      </c>
      <c r="C152" s="105">
        <v>4</v>
      </c>
      <c r="D152" s="106" t="s">
        <v>297</v>
      </c>
    </row>
    <row r="153" spans="1:4" ht="15.75">
      <c r="A153" s="105">
        <v>3</v>
      </c>
      <c r="B153" s="105">
        <v>1</v>
      </c>
      <c r="C153" s="105">
        <v>5</v>
      </c>
      <c r="D153" s="106" t="s">
        <v>298</v>
      </c>
    </row>
    <row r="154" spans="1:4" ht="15.75">
      <c r="A154" s="105">
        <v>3</v>
      </c>
      <c r="B154" s="105">
        <v>1</v>
      </c>
      <c r="C154" s="105">
        <v>6</v>
      </c>
      <c r="D154" s="106" t="s">
        <v>299</v>
      </c>
    </row>
    <row r="155" spans="1:4" ht="30" customHeight="1">
      <c r="A155" s="105">
        <v>3</v>
      </c>
      <c r="B155" s="105">
        <v>1</v>
      </c>
      <c r="C155" s="105">
        <v>7</v>
      </c>
      <c r="D155" s="106" t="s">
        <v>300</v>
      </c>
    </row>
    <row r="156" spans="1:4" ht="30" customHeight="1">
      <c r="A156" s="105">
        <v>3</v>
      </c>
      <c r="B156" s="105">
        <v>1</v>
      </c>
      <c r="C156" s="105" t="s">
        <v>186</v>
      </c>
      <c r="D156" s="106" t="s">
        <v>301</v>
      </c>
    </row>
    <row r="157" spans="1:4" ht="30" customHeight="1">
      <c r="A157" s="105"/>
      <c r="B157" s="105"/>
      <c r="C157" s="105"/>
      <c r="D157" s="106"/>
    </row>
    <row r="158" spans="1:4" ht="15.75">
      <c r="A158" s="105">
        <v>3</v>
      </c>
      <c r="B158" s="105">
        <v>2</v>
      </c>
      <c r="C158" s="105"/>
      <c r="D158" s="104" t="s">
        <v>302</v>
      </c>
    </row>
    <row r="159" spans="1:4" ht="15.75">
      <c r="A159" s="105">
        <v>3</v>
      </c>
      <c r="B159" s="105">
        <v>2</v>
      </c>
      <c r="C159" s="105">
        <v>1</v>
      </c>
      <c r="D159" s="106" t="s">
        <v>303</v>
      </c>
    </row>
    <row r="160" spans="1:4" ht="30" customHeight="1">
      <c r="A160" s="105">
        <v>3</v>
      </c>
      <c r="B160" s="105">
        <v>2</v>
      </c>
      <c r="C160" s="105">
        <v>2</v>
      </c>
      <c r="D160" s="106" t="s">
        <v>304</v>
      </c>
    </row>
    <row r="161" spans="1:4" ht="30" customHeight="1">
      <c r="A161" s="105">
        <v>3</v>
      </c>
      <c r="B161" s="105">
        <v>2</v>
      </c>
      <c r="C161" s="105">
        <v>3</v>
      </c>
      <c r="D161" s="106" t="s">
        <v>305</v>
      </c>
    </row>
    <row r="162" spans="1:4" ht="30" customHeight="1">
      <c r="A162" s="105">
        <v>3</v>
      </c>
      <c r="B162" s="105">
        <v>2</v>
      </c>
      <c r="C162" s="105">
        <v>4</v>
      </c>
      <c r="D162" s="106" t="s">
        <v>306</v>
      </c>
    </row>
    <row r="163" spans="1:4" ht="30" customHeight="1">
      <c r="A163" s="105">
        <v>3</v>
      </c>
      <c r="B163" s="105">
        <v>2</v>
      </c>
      <c r="C163" s="105">
        <v>5</v>
      </c>
      <c r="D163" s="106" t="s">
        <v>307</v>
      </c>
    </row>
    <row r="164" spans="1:4" ht="30" customHeight="1">
      <c r="A164" s="105">
        <v>3</v>
      </c>
      <c r="B164" s="105">
        <v>2</v>
      </c>
      <c r="C164" s="105" t="s">
        <v>186</v>
      </c>
      <c r="D164" s="106" t="s">
        <v>308</v>
      </c>
    </row>
    <row r="165" spans="1:4" ht="15.75">
      <c r="A165" s="105"/>
      <c r="B165" s="105"/>
      <c r="C165" s="105"/>
      <c r="D165" s="106"/>
    </row>
    <row r="166" spans="1:4" ht="15.75">
      <c r="A166" s="105">
        <v>3</v>
      </c>
      <c r="B166" s="105">
        <v>3</v>
      </c>
      <c r="C166" s="105"/>
      <c r="D166" s="104" t="s">
        <v>309</v>
      </c>
    </row>
    <row r="167" spans="1:4" ht="30" customHeight="1">
      <c r="A167" s="105">
        <v>3</v>
      </c>
      <c r="B167" s="105">
        <v>3</v>
      </c>
      <c r="C167" s="105">
        <v>1</v>
      </c>
      <c r="D167" s="106" t="s">
        <v>310</v>
      </c>
    </row>
    <row r="168" spans="1:4" ht="30" customHeight="1">
      <c r="A168" s="105">
        <v>3</v>
      </c>
      <c r="B168" s="105">
        <v>3</v>
      </c>
      <c r="C168" s="105">
        <v>2</v>
      </c>
      <c r="D168" s="106" t="s">
        <v>529</v>
      </c>
    </row>
    <row r="169" spans="1:4" ht="30" customHeight="1">
      <c r="A169" s="105">
        <v>3</v>
      </c>
      <c r="B169" s="105">
        <v>3</v>
      </c>
      <c r="C169" s="105">
        <v>3</v>
      </c>
      <c r="D169" s="106" t="s">
        <v>311</v>
      </c>
    </row>
    <row r="170" spans="1:4" ht="30" customHeight="1">
      <c r="A170" s="105">
        <v>3</v>
      </c>
      <c r="B170" s="105">
        <v>3</v>
      </c>
      <c r="C170" s="105">
        <v>4</v>
      </c>
      <c r="D170" s="106" t="s">
        <v>312</v>
      </c>
    </row>
    <row r="171" spans="1:4" ht="30" customHeight="1">
      <c r="A171" s="105">
        <v>3</v>
      </c>
      <c r="B171" s="105">
        <v>3</v>
      </c>
      <c r="C171" s="105">
        <v>5</v>
      </c>
      <c r="D171" s="106" t="s">
        <v>313</v>
      </c>
    </row>
    <row r="172" spans="1:4" ht="15" customHeight="1">
      <c r="A172" s="105">
        <v>3</v>
      </c>
      <c r="B172" s="105">
        <v>3</v>
      </c>
      <c r="C172" s="105">
        <v>6</v>
      </c>
      <c r="D172" s="106" t="s">
        <v>314</v>
      </c>
    </row>
    <row r="173" spans="1:4" ht="15" customHeight="1">
      <c r="A173" s="105">
        <v>3</v>
      </c>
      <c r="B173" s="105">
        <v>3</v>
      </c>
      <c r="C173" s="105" t="s">
        <v>186</v>
      </c>
      <c r="D173" s="106" t="s">
        <v>315</v>
      </c>
    </row>
    <row r="174" spans="1:4" ht="15.75">
      <c r="A174" s="105"/>
      <c r="B174" s="105"/>
      <c r="C174" s="105"/>
      <c r="D174" s="106"/>
    </row>
    <row r="175" spans="1:4" ht="15.75">
      <c r="A175" s="105">
        <v>3</v>
      </c>
      <c r="B175" s="105">
        <v>4</v>
      </c>
      <c r="C175" s="105"/>
      <c r="D175" s="104" t="s">
        <v>72</v>
      </c>
    </row>
    <row r="176" spans="1:4" ht="15.75">
      <c r="A176" s="105">
        <v>3</v>
      </c>
      <c r="B176" s="105">
        <v>4</v>
      </c>
      <c r="C176" s="105">
        <v>1</v>
      </c>
      <c r="D176" s="106" t="s">
        <v>316</v>
      </c>
    </row>
    <row r="177" spans="1:4" ht="15.75">
      <c r="A177" s="105">
        <v>3</v>
      </c>
      <c r="B177" s="105">
        <v>4</v>
      </c>
      <c r="C177" s="105">
        <v>2</v>
      </c>
      <c r="D177" s="106" t="s">
        <v>317</v>
      </c>
    </row>
    <row r="178" spans="1:4" ht="15.75">
      <c r="A178" s="105">
        <v>3</v>
      </c>
      <c r="B178" s="105">
        <v>4</v>
      </c>
      <c r="C178" s="105">
        <v>3</v>
      </c>
      <c r="D178" s="106" t="s">
        <v>318</v>
      </c>
    </row>
    <row r="179" spans="1:4" ht="15.75">
      <c r="A179" s="105">
        <v>3</v>
      </c>
      <c r="B179" s="105">
        <v>4</v>
      </c>
      <c r="C179" s="105">
        <v>4</v>
      </c>
      <c r="D179" s="106" t="s">
        <v>319</v>
      </c>
    </row>
    <row r="180" spans="1:4" ht="15.75">
      <c r="A180" s="105">
        <v>3</v>
      </c>
      <c r="B180" s="105">
        <v>4</v>
      </c>
      <c r="C180" s="105" t="s">
        <v>186</v>
      </c>
      <c r="D180" s="106" t="s">
        <v>320</v>
      </c>
    </row>
    <row r="181" spans="1:4" ht="15.75">
      <c r="A181" s="105"/>
      <c r="B181" s="105"/>
      <c r="C181" s="105"/>
      <c r="D181" s="106"/>
    </row>
    <row r="182" spans="1:4" ht="15.75">
      <c r="A182" s="105">
        <v>4</v>
      </c>
      <c r="B182" s="105"/>
      <c r="C182" s="105"/>
      <c r="D182" s="104" t="s">
        <v>321</v>
      </c>
    </row>
    <row r="183" spans="1:4" ht="63">
      <c r="A183" s="105"/>
      <c r="B183" s="105"/>
      <c r="C183" s="105"/>
      <c r="D183" s="104" t="s">
        <v>322</v>
      </c>
    </row>
    <row r="184" spans="1:4" ht="15.75">
      <c r="A184" s="105">
        <v>4</v>
      </c>
      <c r="B184" s="105">
        <v>1</v>
      </c>
      <c r="C184" s="105"/>
      <c r="D184" s="104" t="s">
        <v>323</v>
      </c>
    </row>
    <row r="185" spans="1:4" ht="15.75">
      <c r="A185" s="105">
        <v>4</v>
      </c>
      <c r="B185" s="105">
        <v>1</v>
      </c>
      <c r="C185" s="105">
        <v>1</v>
      </c>
      <c r="D185" s="106" t="s">
        <v>324</v>
      </c>
    </row>
    <row r="186" spans="1:4" ht="15.75">
      <c r="A186" s="105">
        <v>4</v>
      </c>
      <c r="B186" s="105">
        <v>1</v>
      </c>
      <c r="C186" s="105">
        <v>2</v>
      </c>
      <c r="D186" s="106" t="s">
        <v>325</v>
      </c>
    </row>
    <row r="187" spans="1:4" ht="30" customHeight="1">
      <c r="A187" s="105">
        <v>4</v>
      </c>
      <c r="B187" s="105">
        <v>1</v>
      </c>
      <c r="C187" s="105">
        <v>3</v>
      </c>
      <c r="D187" s="106" t="s">
        <v>326</v>
      </c>
    </row>
    <row r="188" spans="1:4" ht="30" customHeight="1">
      <c r="A188" s="105">
        <v>4</v>
      </c>
      <c r="B188" s="105">
        <v>1</v>
      </c>
      <c r="C188" s="105">
        <v>4</v>
      </c>
      <c r="D188" s="106" t="s">
        <v>327</v>
      </c>
    </row>
    <row r="189" spans="1:4" ht="15.75">
      <c r="A189" s="105">
        <v>4</v>
      </c>
      <c r="B189" s="105">
        <v>1</v>
      </c>
      <c r="C189" s="105">
        <v>5</v>
      </c>
      <c r="D189" s="106" t="s">
        <v>328</v>
      </c>
    </row>
    <row r="190" spans="1:4" ht="30" customHeight="1">
      <c r="A190" s="105">
        <v>4</v>
      </c>
      <c r="B190" s="105">
        <v>1</v>
      </c>
      <c r="C190" s="105">
        <v>6</v>
      </c>
      <c r="D190" s="106" t="s">
        <v>329</v>
      </c>
    </row>
    <row r="191" spans="1:4" ht="30" customHeight="1">
      <c r="A191" s="105">
        <v>4</v>
      </c>
      <c r="B191" s="105">
        <v>1</v>
      </c>
      <c r="C191" s="105" t="s">
        <v>186</v>
      </c>
      <c r="D191" s="106" t="s">
        <v>330</v>
      </c>
    </row>
    <row r="192" spans="1:4" ht="15.75">
      <c r="A192" s="105"/>
      <c r="B192" s="105"/>
      <c r="C192" s="105"/>
      <c r="D192" s="106"/>
    </row>
    <row r="193" spans="1:4" ht="15.75">
      <c r="A193" s="105">
        <v>4</v>
      </c>
      <c r="B193" s="105">
        <v>2</v>
      </c>
      <c r="C193" s="105"/>
      <c r="D193" s="104" t="s">
        <v>331</v>
      </c>
    </row>
    <row r="194" spans="1:4" ht="30" customHeight="1">
      <c r="A194" s="105">
        <v>4</v>
      </c>
      <c r="B194" s="105">
        <v>2</v>
      </c>
      <c r="C194" s="105">
        <v>1</v>
      </c>
      <c r="D194" s="106" t="s">
        <v>332</v>
      </c>
    </row>
    <row r="195" spans="1:4" ht="30" customHeight="1">
      <c r="A195" s="105">
        <v>4</v>
      </c>
      <c r="B195" s="105">
        <v>2</v>
      </c>
      <c r="C195" s="105">
        <v>2</v>
      </c>
      <c r="D195" s="106" t="s">
        <v>333</v>
      </c>
    </row>
    <row r="196" spans="1:4" ht="31.5">
      <c r="A196" s="105">
        <v>4</v>
      </c>
      <c r="B196" s="105">
        <v>2</v>
      </c>
      <c r="C196" s="105">
        <v>3</v>
      </c>
      <c r="D196" s="106" t="s">
        <v>334</v>
      </c>
    </row>
    <row r="197" spans="1:4" ht="15.75">
      <c r="A197" s="105">
        <v>4</v>
      </c>
      <c r="B197" s="105">
        <v>2</v>
      </c>
      <c r="C197" s="105">
        <v>4</v>
      </c>
      <c r="D197" s="106" t="s">
        <v>335</v>
      </c>
    </row>
    <row r="198" spans="1:4" ht="30" customHeight="1">
      <c r="A198" s="105">
        <v>4</v>
      </c>
      <c r="B198" s="105">
        <v>2</v>
      </c>
      <c r="C198" s="105">
        <v>5</v>
      </c>
      <c r="D198" s="106" t="s">
        <v>336</v>
      </c>
    </row>
    <row r="199" spans="1:4" ht="30" customHeight="1">
      <c r="A199" s="105">
        <v>4</v>
      </c>
      <c r="B199" s="105">
        <v>2</v>
      </c>
      <c r="C199" s="105" t="s">
        <v>186</v>
      </c>
      <c r="D199" s="106" t="s">
        <v>337</v>
      </c>
    </row>
    <row r="200" spans="1:4" ht="30" customHeight="1">
      <c r="A200" s="105"/>
      <c r="B200" s="105"/>
      <c r="C200" s="105"/>
      <c r="D200" s="106"/>
    </row>
    <row r="201" spans="1:4" ht="15.75">
      <c r="A201" s="105">
        <v>4</v>
      </c>
      <c r="B201" s="105">
        <v>3</v>
      </c>
      <c r="C201" s="105"/>
      <c r="D201" s="104" t="s">
        <v>338</v>
      </c>
    </row>
    <row r="202" spans="1:4" ht="15.75">
      <c r="A202" s="105">
        <v>4</v>
      </c>
      <c r="B202" s="105">
        <v>3</v>
      </c>
      <c r="C202" s="105">
        <v>1</v>
      </c>
      <c r="D202" s="106" t="s">
        <v>339</v>
      </c>
    </row>
    <row r="203" spans="1:4" ht="15.75">
      <c r="A203" s="105">
        <v>4</v>
      </c>
      <c r="B203" s="105">
        <v>3</v>
      </c>
      <c r="C203" s="105">
        <v>2</v>
      </c>
      <c r="D203" s="106" t="s">
        <v>340</v>
      </c>
    </row>
    <row r="204" spans="1:4" ht="15.75">
      <c r="A204" s="105">
        <v>4</v>
      </c>
      <c r="B204" s="105">
        <v>3</v>
      </c>
      <c r="C204" s="105">
        <v>3</v>
      </c>
      <c r="D204" s="106" t="s">
        <v>341</v>
      </c>
    </row>
    <row r="205" spans="1:4" ht="30" customHeight="1">
      <c r="A205" s="105">
        <v>4</v>
      </c>
      <c r="B205" s="105">
        <v>3</v>
      </c>
      <c r="C205" s="105" t="s">
        <v>186</v>
      </c>
      <c r="D205" s="106" t="s">
        <v>342</v>
      </c>
    </row>
    <row r="206" spans="1:4" ht="15.75">
      <c r="A206" s="105"/>
      <c r="B206" s="105"/>
      <c r="C206" s="105"/>
      <c r="D206" s="106"/>
    </row>
    <row r="207" spans="1:4" ht="30" customHeight="1">
      <c r="A207" s="105">
        <v>4</v>
      </c>
      <c r="B207" s="105">
        <v>4</v>
      </c>
      <c r="C207" s="105"/>
      <c r="D207" s="104" t="s">
        <v>343</v>
      </c>
    </row>
    <row r="208" spans="1:4" ht="15.75">
      <c r="A208" s="105">
        <v>4</v>
      </c>
      <c r="B208" s="105">
        <v>4</v>
      </c>
      <c r="C208" s="105">
        <v>1</v>
      </c>
      <c r="D208" s="106" t="s">
        <v>344</v>
      </c>
    </row>
    <row r="209" spans="1:4" ht="15.75">
      <c r="A209" s="105">
        <v>4</v>
      </c>
      <c r="B209" s="105">
        <v>4</v>
      </c>
      <c r="C209" s="105">
        <v>2</v>
      </c>
      <c r="D209" s="106" t="s">
        <v>345</v>
      </c>
    </row>
    <row r="210" spans="1:4" ht="30" customHeight="1">
      <c r="A210" s="105">
        <v>4</v>
      </c>
      <c r="B210" s="105">
        <v>4</v>
      </c>
      <c r="C210" s="105">
        <v>3</v>
      </c>
      <c r="D210" s="106" t="s">
        <v>346</v>
      </c>
    </row>
    <row r="211" spans="1:4" ht="30" customHeight="1">
      <c r="A211" s="105">
        <v>4</v>
      </c>
      <c r="B211" s="105">
        <v>4</v>
      </c>
      <c r="C211" s="105" t="s">
        <v>186</v>
      </c>
      <c r="D211" s="106" t="s">
        <v>347</v>
      </c>
    </row>
    <row r="212" spans="1:4" ht="30" customHeight="1">
      <c r="A212" s="105"/>
      <c r="B212" s="105"/>
      <c r="C212" s="105"/>
      <c r="D212" s="106"/>
    </row>
    <row r="213" spans="1:4" ht="30" customHeight="1">
      <c r="A213" s="105">
        <v>4</v>
      </c>
      <c r="B213" s="105">
        <v>5</v>
      </c>
      <c r="C213" s="105"/>
      <c r="D213" s="104" t="s">
        <v>348</v>
      </c>
    </row>
    <row r="214" spans="1:4" ht="15.75">
      <c r="A214" s="105">
        <v>4</v>
      </c>
      <c r="B214" s="105">
        <v>5</v>
      </c>
      <c r="C214" s="105">
        <v>1</v>
      </c>
      <c r="D214" s="106" t="s">
        <v>349</v>
      </c>
    </row>
    <row r="215" spans="1:4" ht="30" customHeight="1">
      <c r="A215" s="105">
        <v>4</v>
      </c>
      <c r="B215" s="105">
        <v>5</v>
      </c>
      <c r="C215" s="105">
        <v>2</v>
      </c>
      <c r="D215" s="106" t="s">
        <v>350</v>
      </c>
    </row>
    <row r="216" spans="1:4" ht="30" customHeight="1">
      <c r="A216" s="105">
        <v>4</v>
      </c>
      <c r="B216" s="105">
        <v>5</v>
      </c>
      <c r="C216" s="105">
        <v>3</v>
      </c>
      <c r="D216" s="106" t="s">
        <v>351</v>
      </c>
    </row>
    <row r="217" spans="1:4" ht="30" customHeight="1">
      <c r="A217" s="105">
        <v>4</v>
      </c>
      <c r="B217" s="105">
        <v>5</v>
      </c>
      <c r="C217" s="105" t="s">
        <v>186</v>
      </c>
      <c r="D217" s="106" t="s">
        <v>352</v>
      </c>
    </row>
    <row r="218" spans="1:4" ht="15.75">
      <c r="A218" s="105"/>
      <c r="B218" s="105"/>
      <c r="C218" s="105"/>
      <c r="D218" s="106"/>
    </row>
    <row r="219" spans="1:4" ht="15.75">
      <c r="A219" s="105">
        <v>4</v>
      </c>
      <c r="B219" s="105">
        <v>6</v>
      </c>
      <c r="C219" s="105"/>
      <c r="D219" s="104" t="s">
        <v>76</v>
      </c>
    </row>
    <row r="220" spans="1:4" ht="30" customHeight="1">
      <c r="A220" s="105">
        <v>4</v>
      </c>
      <c r="B220" s="105">
        <v>6</v>
      </c>
      <c r="C220" s="105">
        <v>1</v>
      </c>
      <c r="D220" s="106" t="s">
        <v>353</v>
      </c>
    </row>
    <row r="221" spans="1:4" ht="30" customHeight="1">
      <c r="A221" s="105">
        <v>4</v>
      </c>
      <c r="B221" s="105">
        <v>6</v>
      </c>
      <c r="C221" s="105">
        <v>2</v>
      </c>
      <c r="D221" s="106" t="s">
        <v>354</v>
      </c>
    </row>
    <row r="222" spans="1:4" ht="30" customHeight="1">
      <c r="A222" s="105">
        <v>4</v>
      </c>
      <c r="B222" s="105">
        <v>6</v>
      </c>
      <c r="C222" s="105" t="s">
        <v>186</v>
      </c>
      <c r="D222" s="106" t="s">
        <v>355</v>
      </c>
    </row>
    <row r="223" spans="1:4" ht="15.75">
      <c r="A223" s="105"/>
      <c r="B223" s="105"/>
      <c r="C223" s="105"/>
      <c r="D223" s="106"/>
    </row>
    <row r="224" spans="1:4" ht="15.75">
      <c r="A224" s="105">
        <v>4</v>
      </c>
      <c r="B224" s="105">
        <v>7</v>
      </c>
      <c r="C224" s="105"/>
      <c r="D224" s="104" t="s">
        <v>356</v>
      </c>
    </row>
    <row r="225" spans="1:4" ht="15.75">
      <c r="A225" s="105">
        <v>4</v>
      </c>
      <c r="B225" s="105">
        <v>7</v>
      </c>
      <c r="C225" s="105">
        <v>1</v>
      </c>
      <c r="D225" s="106" t="s">
        <v>357</v>
      </c>
    </row>
    <row r="226" spans="1:4" ht="30" customHeight="1">
      <c r="A226" s="105">
        <v>4</v>
      </c>
      <c r="B226" s="105">
        <v>7</v>
      </c>
      <c r="C226" s="105">
        <v>2</v>
      </c>
      <c r="D226" s="106" t="s">
        <v>358</v>
      </c>
    </row>
    <row r="227" spans="1:4" ht="15.75">
      <c r="A227" s="105">
        <v>4</v>
      </c>
      <c r="B227" s="105">
        <v>7</v>
      </c>
      <c r="C227" s="105">
        <v>3</v>
      </c>
      <c r="D227" s="106" t="s">
        <v>359</v>
      </c>
    </row>
    <row r="228" spans="1:4" ht="30" customHeight="1">
      <c r="A228" s="105">
        <v>4</v>
      </c>
      <c r="B228" s="105">
        <v>7</v>
      </c>
      <c r="C228" s="105">
        <v>4</v>
      </c>
      <c r="D228" s="106" t="s">
        <v>360</v>
      </c>
    </row>
    <row r="229" spans="1:4" ht="30" customHeight="1">
      <c r="A229" s="105">
        <v>4</v>
      </c>
      <c r="B229" s="105">
        <v>7</v>
      </c>
      <c r="C229" s="105" t="s">
        <v>186</v>
      </c>
      <c r="D229" s="106" t="s">
        <v>361</v>
      </c>
    </row>
    <row r="230" spans="1:4" ht="30" customHeight="1">
      <c r="A230" s="105"/>
      <c r="B230" s="105"/>
      <c r="C230" s="105"/>
      <c r="D230" s="106"/>
    </row>
    <row r="231" spans="1:4" ht="30" customHeight="1">
      <c r="A231" s="105">
        <v>5</v>
      </c>
      <c r="B231" s="105"/>
      <c r="C231" s="105"/>
      <c r="D231" s="104" t="s">
        <v>362</v>
      </c>
    </row>
    <row r="232" spans="1:4" ht="47.25">
      <c r="A232" s="105"/>
      <c r="B232" s="105"/>
      <c r="C232" s="105"/>
      <c r="D232" s="104" t="s">
        <v>363</v>
      </c>
    </row>
    <row r="233" spans="1:4" ht="15.75">
      <c r="A233" s="105">
        <v>5</v>
      </c>
      <c r="B233" s="105">
        <v>1</v>
      </c>
      <c r="C233" s="105"/>
      <c r="D233" s="104" t="s">
        <v>364</v>
      </c>
    </row>
    <row r="234" spans="1:4" ht="15.75">
      <c r="A234" s="105">
        <v>5</v>
      </c>
      <c r="B234" s="105">
        <v>1</v>
      </c>
      <c r="C234" s="105">
        <v>0</v>
      </c>
      <c r="D234" s="106" t="s">
        <v>365</v>
      </c>
    </row>
    <row r="235" spans="1:4" ht="15.75">
      <c r="A235" s="105">
        <v>5</v>
      </c>
      <c r="B235" s="105">
        <v>2</v>
      </c>
      <c r="C235" s="105"/>
      <c r="D235" s="104" t="s">
        <v>79</v>
      </c>
    </row>
    <row r="236" spans="1:4" ht="15.75">
      <c r="A236" s="105">
        <v>5</v>
      </c>
      <c r="B236" s="105">
        <v>2</v>
      </c>
      <c r="C236" s="105">
        <v>0</v>
      </c>
      <c r="D236" s="106" t="s">
        <v>366</v>
      </c>
    </row>
    <row r="237" spans="1:4" ht="15.75">
      <c r="A237" s="105">
        <v>5</v>
      </c>
      <c r="B237" s="105">
        <v>3</v>
      </c>
      <c r="C237" s="105"/>
      <c r="D237" s="104" t="s">
        <v>367</v>
      </c>
    </row>
    <row r="238" spans="1:4" ht="15.75">
      <c r="A238" s="105">
        <v>5</v>
      </c>
      <c r="B238" s="105">
        <v>3</v>
      </c>
      <c r="C238" s="105">
        <v>0</v>
      </c>
      <c r="D238" s="106" t="s">
        <v>368</v>
      </c>
    </row>
  </sheetData>
  <mergeCells count="1">
    <mergeCell ref="A1:D1"/>
  </mergeCells>
  <printOptions horizontalCentered="1"/>
  <pageMargins left="0.51181102362204722" right="0.51181102362204722" top="0.55118110236220474" bottom="0.55118110236220474" header="0.31496062992125984" footer="0.31496062992125984"/>
  <pageSetup paperSize="9" scale="99"/>
</worksheet>
</file>

<file path=xl/worksheets/sheet4.xml><?xml version="1.0" encoding="utf-8"?>
<worksheet xmlns="http://schemas.openxmlformats.org/spreadsheetml/2006/main" xmlns:r="http://schemas.openxmlformats.org/officeDocument/2006/relationships">
  <dimension ref="A2:IV205"/>
  <sheetViews>
    <sheetView topLeftCell="A25" zoomScale="150" workbookViewId="0">
      <selection activeCell="C33" sqref="C33"/>
    </sheetView>
  </sheetViews>
  <sheetFormatPr defaultColWidth="9" defaultRowHeight="15"/>
  <cols>
    <col min="1" max="4" width="6.42578125" style="107" customWidth="1"/>
    <col min="5" max="5" width="47.7109375" style="108" customWidth="1"/>
    <col min="6" max="256" width="9.140625" style="109" customWidth="1"/>
  </cols>
  <sheetData>
    <row r="2" spans="1:5">
      <c r="A2" s="110">
        <v>4</v>
      </c>
      <c r="B2" s="110"/>
      <c r="C2" s="110"/>
      <c r="D2" s="110"/>
      <c r="E2" s="111" t="s">
        <v>16</v>
      </c>
    </row>
    <row r="3" spans="1:5">
      <c r="A3" s="110">
        <v>4</v>
      </c>
      <c r="B3" s="110">
        <v>1</v>
      </c>
      <c r="C3" s="110"/>
      <c r="D3" s="110"/>
      <c r="E3" s="111" t="s">
        <v>369</v>
      </c>
    </row>
    <row r="4" spans="1:5">
      <c r="A4" s="110">
        <v>4</v>
      </c>
      <c r="B4" s="110">
        <v>1</v>
      </c>
      <c r="C4" s="110">
        <v>1</v>
      </c>
      <c r="D4" s="110"/>
      <c r="E4" s="112" t="s">
        <v>370</v>
      </c>
    </row>
    <row r="5" spans="1:5">
      <c r="A5" s="110">
        <v>4</v>
      </c>
      <c r="B5" s="110">
        <v>1</v>
      </c>
      <c r="C5" s="110">
        <v>1</v>
      </c>
      <c r="D5" s="110">
        <v>1</v>
      </c>
      <c r="E5" s="112" t="s">
        <v>371</v>
      </c>
    </row>
    <row r="6" spans="1:5">
      <c r="A6" s="110">
        <v>4</v>
      </c>
      <c r="B6" s="110">
        <v>1</v>
      </c>
      <c r="C6" s="110">
        <v>1</v>
      </c>
      <c r="D6" s="110" t="s">
        <v>186</v>
      </c>
      <c r="E6" s="112" t="s">
        <v>372</v>
      </c>
    </row>
    <row r="7" spans="1:5">
      <c r="A7" s="110">
        <v>4</v>
      </c>
      <c r="B7" s="110">
        <v>1</v>
      </c>
      <c r="C7" s="110">
        <v>2</v>
      </c>
      <c r="D7" s="110"/>
      <c r="E7" s="112" t="s">
        <v>373</v>
      </c>
    </row>
    <row r="8" spans="1:5">
      <c r="A8" s="110">
        <v>4</v>
      </c>
      <c r="B8" s="110">
        <v>1</v>
      </c>
      <c r="C8" s="110">
        <v>2</v>
      </c>
      <c r="D8" s="110">
        <v>1</v>
      </c>
      <c r="E8" s="112" t="s">
        <v>374</v>
      </c>
    </row>
    <row r="9" spans="1:5">
      <c r="A9" s="110">
        <v>4</v>
      </c>
      <c r="B9" s="110">
        <v>1</v>
      </c>
      <c r="C9" s="110">
        <v>2</v>
      </c>
      <c r="D9" s="110">
        <v>2</v>
      </c>
      <c r="E9" s="112" t="s">
        <v>375</v>
      </c>
    </row>
    <row r="10" spans="1:5">
      <c r="A10" s="110">
        <v>4</v>
      </c>
      <c r="B10" s="110">
        <v>1</v>
      </c>
      <c r="C10" s="110">
        <v>2</v>
      </c>
      <c r="D10" s="110">
        <v>3</v>
      </c>
      <c r="E10" s="112" t="s">
        <v>376</v>
      </c>
    </row>
    <row r="11" spans="1:5">
      <c r="A11" s="110">
        <v>4</v>
      </c>
      <c r="B11" s="110">
        <v>1</v>
      </c>
      <c r="C11" s="110">
        <v>2</v>
      </c>
      <c r="D11" s="110">
        <v>4</v>
      </c>
      <c r="E11" s="112" t="s">
        <v>377</v>
      </c>
    </row>
    <row r="12" spans="1:5">
      <c r="A12" s="110">
        <v>4</v>
      </c>
      <c r="B12" s="110">
        <v>1</v>
      </c>
      <c r="C12" s="110">
        <v>2</v>
      </c>
      <c r="D12" s="110">
        <v>5</v>
      </c>
      <c r="E12" s="112" t="s">
        <v>378</v>
      </c>
    </row>
    <row r="13" spans="1:5">
      <c r="A13" s="110">
        <v>4</v>
      </c>
      <c r="B13" s="110">
        <v>1</v>
      </c>
      <c r="C13" s="110">
        <v>2</v>
      </c>
      <c r="D13" s="110">
        <v>6</v>
      </c>
      <c r="E13" s="112" t="s">
        <v>379</v>
      </c>
    </row>
    <row r="14" spans="1:5">
      <c r="A14" s="110">
        <v>4</v>
      </c>
      <c r="B14" s="110">
        <v>1</v>
      </c>
      <c r="C14" s="110">
        <v>2</v>
      </c>
      <c r="D14" s="110">
        <v>7</v>
      </c>
      <c r="E14" s="112" t="s">
        <v>380</v>
      </c>
    </row>
    <row r="15" spans="1:5">
      <c r="A15" s="110">
        <v>4</v>
      </c>
      <c r="B15" s="110">
        <v>1</v>
      </c>
      <c r="C15" s="110">
        <v>2</v>
      </c>
      <c r="D15" s="110">
        <v>8</v>
      </c>
      <c r="E15" s="112" t="s">
        <v>381</v>
      </c>
    </row>
    <row r="16" spans="1:5">
      <c r="A16" s="110">
        <v>4</v>
      </c>
      <c r="B16" s="110">
        <v>1</v>
      </c>
      <c r="C16" s="110">
        <v>2</v>
      </c>
      <c r="D16" s="110" t="s">
        <v>186</v>
      </c>
      <c r="E16" s="112" t="s">
        <v>372</v>
      </c>
    </row>
    <row r="17" spans="1:5">
      <c r="A17" s="110">
        <v>4</v>
      </c>
      <c r="B17" s="110">
        <v>1</v>
      </c>
      <c r="C17" s="110">
        <v>3</v>
      </c>
      <c r="D17" s="110"/>
      <c r="E17" s="112" t="s">
        <v>382</v>
      </c>
    </row>
    <row r="18" spans="1:5">
      <c r="A18" s="110">
        <v>4</v>
      </c>
      <c r="B18" s="110">
        <v>1</v>
      </c>
      <c r="C18" s="110">
        <v>3</v>
      </c>
      <c r="D18" s="110">
        <v>1</v>
      </c>
      <c r="E18" s="112" t="s">
        <v>383</v>
      </c>
    </row>
    <row r="19" spans="1:5">
      <c r="A19" s="110">
        <v>4</v>
      </c>
      <c r="B19" s="110">
        <v>1</v>
      </c>
      <c r="C19" s="110">
        <v>3</v>
      </c>
      <c r="D19" s="110" t="s">
        <v>186</v>
      </c>
      <c r="E19" s="112" t="s">
        <v>384</v>
      </c>
    </row>
    <row r="20" spans="1:5">
      <c r="A20" s="110">
        <v>4</v>
      </c>
      <c r="B20" s="110">
        <v>1</v>
      </c>
      <c r="C20" s="110">
        <v>4</v>
      </c>
      <c r="D20" s="110"/>
      <c r="E20" s="112" t="s">
        <v>385</v>
      </c>
    </row>
    <row r="21" spans="1:5">
      <c r="A21" s="110">
        <v>4</v>
      </c>
      <c r="B21" s="110">
        <v>1</v>
      </c>
      <c r="C21" s="110">
        <v>4</v>
      </c>
      <c r="D21" s="110">
        <v>1</v>
      </c>
      <c r="E21" s="112" t="s">
        <v>386</v>
      </c>
    </row>
    <row r="22" spans="1:5">
      <c r="A22" s="110">
        <v>4</v>
      </c>
      <c r="B22" s="110">
        <v>1</v>
      </c>
      <c r="C22" s="110">
        <v>4</v>
      </c>
      <c r="D22" s="110" t="s">
        <v>186</v>
      </c>
      <c r="E22" s="112" t="s">
        <v>372</v>
      </c>
    </row>
    <row r="23" spans="1:5">
      <c r="A23" s="110">
        <v>4</v>
      </c>
      <c r="B23" s="110">
        <v>2</v>
      </c>
      <c r="C23" s="110"/>
      <c r="D23" s="110"/>
      <c r="E23" s="111" t="s">
        <v>387</v>
      </c>
    </row>
    <row r="24" spans="1:5">
      <c r="A24" s="110">
        <v>4</v>
      </c>
      <c r="B24" s="110">
        <v>2</v>
      </c>
      <c r="C24" s="110">
        <v>1</v>
      </c>
      <c r="D24" s="110"/>
      <c r="E24" s="112" t="s">
        <v>388</v>
      </c>
    </row>
    <row r="25" spans="1:5">
      <c r="A25" s="110">
        <v>4</v>
      </c>
      <c r="B25" s="110">
        <v>2</v>
      </c>
      <c r="C25" s="110">
        <v>1</v>
      </c>
      <c r="D25" s="110">
        <v>1</v>
      </c>
      <c r="E25" s="112" t="s">
        <v>388</v>
      </c>
    </row>
    <row r="26" spans="1:5" ht="25.5">
      <c r="A26" s="110">
        <v>4</v>
      </c>
      <c r="B26" s="110">
        <v>2</v>
      </c>
      <c r="C26" s="110">
        <v>2</v>
      </c>
      <c r="D26" s="110"/>
      <c r="E26" s="112" t="s">
        <v>389</v>
      </c>
    </row>
    <row r="27" spans="1:5" ht="25.5">
      <c r="A27" s="110">
        <v>4</v>
      </c>
      <c r="B27" s="110">
        <v>2</v>
      </c>
      <c r="C27" s="110">
        <v>2</v>
      </c>
      <c r="D27" s="110">
        <v>1</v>
      </c>
      <c r="E27" s="112" t="s">
        <v>389</v>
      </c>
    </row>
    <row r="28" spans="1:5">
      <c r="A28" s="110">
        <v>4</v>
      </c>
      <c r="B28" s="110">
        <v>2</v>
      </c>
      <c r="C28" s="110">
        <v>3</v>
      </c>
      <c r="D28" s="110"/>
      <c r="E28" s="112" t="s">
        <v>390</v>
      </c>
    </row>
    <row r="29" spans="1:5">
      <c r="A29" s="113">
        <v>4</v>
      </c>
      <c r="B29" s="113">
        <v>2</v>
      </c>
      <c r="C29" s="113">
        <v>3</v>
      </c>
      <c r="D29" s="113">
        <v>1</v>
      </c>
      <c r="E29" s="114" t="s">
        <v>390</v>
      </c>
    </row>
    <row r="30" spans="1:5">
      <c r="A30" s="110">
        <v>4</v>
      </c>
      <c r="B30" s="110">
        <v>2</v>
      </c>
      <c r="C30" s="110">
        <v>4</v>
      </c>
      <c r="D30" s="110"/>
      <c r="E30" s="112" t="s">
        <v>176</v>
      </c>
    </row>
    <row r="31" spans="1:5">
      <c r="A31" s="110">
        <v>4</v>
      </c>
      <c r="B31" s="110">
        <v>2</v>
      </c>
      <c r="C31" s="110">
        <v>4</v>
      </c>
      <c r="D31" s="110">
        <v>1</v>
      </c>
      <c r="E31" s="112" t="s">
        <v>391</v>
      </c>
    </row>
    <row r="32" spans="1:5">
      <c r="A32" s="110">
        <v>4</v>
      </c>
      <c r="B32" s="110">
        <v>2</v>
      </c>
      <c r="C32" s="110">
        <v>4</v>
      </c>
      <c r="D32" s="110" t="s">
        <v>186</v>
      </c>
      <c r="E32" s="112" t="s">
        <v>392</v>
      </c>
    </row>
    <row r="33" spans="1:5">
      <c r="A33" s="110">
        <v>4</v>
      </c>
      <c r="B33" s="110">
        <v>2</v>
      </c>
      <c r="C33" s="110">
        <v>5</v>
      </c>
      <c r="D33" s="110"/>
      <c r="E33" s="112" t="s">
        <v>393</v>
      </c>
    </row>
    <row r="34" spans="1:5">
      <c r="A34" s="110">
        <v>4</v>
      </c>
      <c r="B34" s="110">
        <v>2</v>
      </c>
      <c r="C34" s="110">
        <v>5</v>
      </c>
      <c r="D34" s="110">
        <v>1</v>
      </c>
      <c r="E34" s="112" t="s">
        <v>393</v>
      </c>
    </row>
    <row r="35" spans="1:5">
      <c r="A35" s="110">
        <v>4</v>
      </c>
      <c r="B35" s="110">
        <v>2</v>
      </c>
      <c r="C35" s="110">
        <v>5</v>
      </c>
      <c r="D35" s="110" t="s">
        <v>186</v>
      </c>
      <c r="E35" s="112" t="s">
        <v>394</v>
      </c>
    </row>
    <row r="36" spans="1:5">
      <c r="A36" s="110">
        <v>4</v>
      </c>
      <c r="B36" s="110">
        <v>3</v>
      </c>
      <c r="C36" s="110"/>
      <c r="D36" s="110"/>
      <c r="E36" s="111" t="s">
        <v>395</v>
      </c>
    </row>
    <row r="37" spans="1:5">
      <c r="A37" s="110">
        <v>4</v>
      </c>
      <c r="B37" s="110">
        <v>3</v>
      </c>
      <c r="C37" s="110">
        <v>1</v>
      </c>
      <c r="D37" s="110"/>
      <c r="E37" s="112" t="s">
        <v>396</v>
      </c>
    </row>
    <row r="38" spans="1:5">
      <c r="A38" s="110">
        <v>4</v>
      </c>
      <c r="B38" s="110">
        <v>3</v>
      </c>
      <c r="C38" s="110">
        <v>1</v>
      </c>
      <c r="D38" s="110">
        <v>1</v>
      </c>
      <c r="E38" s="112" t="s">
        <v>396</v>
      </c>
    </row>
    <row r="39" spans="1:5" ht="25.5">
      <c r="A39" s="110">
        <v>4</v>
      </c>
      <c r="B39" s="110">
        <v>3</v>
      </c>
      <c r="C39" s="110">
        <v>2</v>
      </c>
      <c r="D39" s="110"/>
      <c r="E39" s="112" t="s">
        <v>397</v>
      </c>
    </row>
    <row r="40" spans="1:5" ht="25.5">
      <c r="A40" s="110">
        <v>4</v>
      </c>
      <c r="B40" s="110">
        <v>3</v>
      </c>
      <c r="C40" s="110">
        <v>2</v>
      </c>
      <c r="D40" s="110">
        <v>1</v>
      </c>
      <c r="E40" s="112" t="s">
        <v>397</v>
      </c>
    </row>
    <row r="41" spans="1:5" ht="25.5">
      <c r="A41" s="110">
        <v>4</v>
      </c>
      <c r="B41" s="110">
        <v>3</v>
      </c>
      <c r="C41" s="110">
        <v>3</v>
      </c>
      <c r="D41" s="110"/>
      <c r="E41" s="112" t="s">
        <v>398</v>
      </c>
    </row>
    <row r="42" spans="1:5" ht="25.5">
      <c r="A42" s="110">
        <v>4</v>
      </c>
      <c r="B42" s="110">
        <v>3</v>
      </c>
      <c r="C42" s="110">
        <v>3</v>
      </c>
      <c r="D42" s="110">
        <v>1</v>
      </c>
      <c r="E42" s="112" t="s">
        <v>398</v>
      </c>
    </row>
    <row r="43" spans="1:5">
      <c r="A43" s="110">
        <v>4</v>
      </c>
      <c r="B43" s="110">
        <v>3</v>
      </c>
      <c r="C43" s="110">
        <v>4</v>
      </c>
      <c r="D43" s="110"/>
      <c r="E43" s="112" t="s">
        <v>399</v>
      </c>
    </row>
    <row r="44" spans="1:5">
      <c r="A44" s="110">
        <v>4</v>
      </c>
      <c r="B44" s="110">
        <v>3</v>
      </c>
      <c r="C44" s="110">
        <v>4</v>
      </c>
      <c r="D44" s="110">
        <v>1</v>
      </c>
      <c r="E44" s="112" t="s">
        <v>399</v>
      </c>
    </row>
    <row r="45" spans="1:5" ht="38.25">
      <c r="A45" s="110">
        <v>4</v>
      </c>
      <c r="B45" s="110">
        <v>3</v>
      </c>
      <c r="C45" s="110">
        <v>5</v>
      </c>
      <c r="D45" s="110"/>
      <c r="E45" s="112" t="s">
        <v>400</v>
      </c>
    </row>
    <row r="46" spans="1:5" ht="38.25">
      <c r="A46" s="110">
        <v>4</v>
      </c>
      <c r="B46" s="110">
        <v>3</v>
      </c>
      <c r="C46" s="110">
        <v>5</v>
      </c>
      <c r="D46" s="110">
        <v>1</v>
      </c>
      <c r="E46" s="112" t="s">
        <v>400</v>
      </c>
    </row>
    <row r="47" spans="1:5">
      <c r="A47" s="110">
        <v>4</v>
      </c>
      <c r="B47" s="110">
        <v>3</v>
      </c>
      <c r="C47" s="110">
        <v>6</v>
      </c>
      <c r="D47" s="110"/>
      <c r="E47" s="112" t="s">
        <v>401</v>
      </c>
    </row>
    <row r="48" spans="1:5">
      <c r="A48" s="110">
        <v>4</v>
      </c>
      <c r="B48" s="110">
        <v>3</v>
      </c>
      <c r="C48" s="110">
        <v>6</v>
      </c>
      <c r="D48" s="110">
        <v>1</v>
      </c>
      <c r="E48" s="112" t="s">
        <v>401</v>
      </c>
    </row>
    <row r="49" spans="1:5">
      <c r="A49" s="110">
        <v>4</v>
      </c>
      <c r="B49" s="110">
        <v>3</v>
      </c>
      <c r="C49" s="110">
        <v>9</v>
      </c>
      <c r="D49" s="110"/>
      <c r="E49" s="112" t="s">
        <v>402</v>
      </c>
    </row>
    <row r="50" spans="1:5">
      <c r="A50" s="110">
        <v>4</v>
      </c>
      <c r="B50" s="110">
        <v>3</v>
      </c>
      <c r="C50" s="110">
        <v>9</v>
      </c>
      <c r="D50" s="110" t="s">
        <v>186</v>
      </c>
      <c r="E50" s="112" t="s">
        <v>402</v>
      </c>
    </row>
    <row r="51" spans="1:5">
      <c r="A51" s="110">
        <v>5</v>
      </c>
      <c r="B51" s="110"/>
      <c r="C51" s="110"/>
      <c r="D51" s="110"/>
      <c r="E51" s="111" t="s">
        <v>19</v>
      </c>
    </row>
    <row r="52" spans="1:5">
      <c r="A52" s="110">
        <v>5</v>
      </c>
      <c r="B52" s="110">
        <v>1</v>
      </c>
      <c r="C52" s="110"/>
      <c r="D52" s="110"/>
      <c r="E52" s="111" t="s">
        <v>403</v>
      </c>
    </row>
    <row r="53" spans="1:5">
      <c r="A53" s="110">
        <v>5</v>
      </c>
      <c r="B53" s="110">
        <v>1</v>
      </c>
      <c r="C53" s="110">
        <v>1</v>
      </c>
      <c r="D53" s="110"/>
      <c r="E53" s="112" t="s">
        <v>404</v>
      </c>
    </row>
    <row r="54" spans="1:5">
      <c r="A54" s="110">
        <v>5</v>
      </c>
      <c r="B54" s="110">
        <v>1</v>
      </c>
      <c r="C54" s="110">
        <v>1</v>
      </c>
      <c r="D54" s="110">
        <v>1</v>
      </c>
      <c r="E54" s="112" t="s">
        <v>405</v>
      </c>
    </row>
    <row r="55" spans="1:5">
      <c r="A55" s="110">
        <v>5</v>
      </c>
      <c r="B55" s="110">
        <v>1</v>
      </c>
      <c r="C55" s="110">
        <v>1</v>
      </c>
      <c r="D55" s="110">
        <v>2</v>
      </c>
      <c r="E55" s="112" t="s">
        <v>406</v>
      </c>
    </row>
    <row r="56" spans="1:5">
      <c r="A56" s="110">
        <v>5</v>
      </c>
      <c r="B56" s="110">
        <v>1</v>
      </c>
      <c r="C56" s="110">
        <v>1</v>
      </c>
      <c r="D56" s="110" t="s">
        <v>186</v>
      </c>
      <c r="E56" s="112" t="s">
        <v>407</v>
      </c>
    </row>
    <row r="57" spans="1:5">
      <c r="A57" s="110">
        <v>5</v>
      </c>
      <c r="B57" s="110">
        <v>1</v>
      </c>
      <c r="C57" s="110">
        <v>2</v>
      </c>
      <c r="D57" s="110"/>
      <c r="E57" s="112" t="s">
        <v>408</v>
      </c>
    </row>
    <row r="58" spans="1:5">
      <c r="A58" s="110">
        <v>5</v>
      </c>
      <c r="B58" s="110">
        <v>1</v>
      </c>
      <c r="C58" s="110">
        <v>2</v>
      </c>
      <c r="D58" s="110">
        <v>1</v>
      </c>
      <c r="E58" s="112" t="s">
        <v>409</v>
      </c>
    </row>
    <row r="59" spans="1:5">
      <c r="A59" s="110">
        <v>5</v>
      </c>
      <c r="B59" s="110">
        <v>1</v>
      </c>
      <c r="C59" s="110">
        <v>2</v>
      </c>
      <c r="D59" s="110">
        <v>2</v>
      </c>
      <c r="E59" s="112" t="s">
        <v>410</v>
      </c>
    </row>
    <row r="60" spans="1:5">
      <c r="A60" s="113">
        <v>5</v>
      </c>
      <c r="B60" s="113">
        <v>1</v>
      </c>
      <c r="C60" s="113">
        <v>2</v>
      </c>
      <c r="D60" s="113" t="s">
        <v>186</v>
      </c>
      <c r="E60" s="114" t="s">
        <v>411</v>
      </c>
    </row>
    <row r="61" spans="1:5">
      <c r="A61" s="110">
        <v>5</v>
      </c>
      <c r="B61" s="110">
        <v>1</v>
      </c>
      <c r="C61" s="110">
        <v>3</v>
      </c>
      <c r="D61" s="110"/>
      <c r="E61" s="112" t="s">
        <v>412</v>
      </c>
    </row>
    <row r="62" spans="1:5">
      <c r="A62" s="110">
        <v>5</v>
      </c>
      <c r="B62" s="110">
        <v>1</v>
      </c>
      <c r="C62" s="110">
        <v>3</v>
      </c>
      <c r="D62" s="110">
        <v>1</v>
      </c>
      <c r="E62" s="112" t="s">
        <v>413</v>
      </c>
    </row>
    <row r="63" spans="1:5">
      <c r="A63" s="110">
        <v>5</v>
      </c>
      <c r="B63" s="110">
        <v>1</v>
      </c>
      <c r="C63" s="110">
        <v>3</v>
      </c>
      <c r="D63" s="110">
        <v>2</v>
      </c>
      <c r="E63" s="112" t="s">
        <v>414</v>
      </c>
    </row>
    <row r="64" spans="1:5">
      <c r="A64" s="110">
        <v>5</v>
      </c>
      <c r="B64" s="110">
        <v>1</v>
      </c>
      <c r="C64" s="110">
        <v>3</v>
      </c>
      <c r="D64" s="110">
        <v>3</v>
      </c>
      <c r="E64" s="112" t="s">
        <v>415</v>
      </c>
    </row>
    <row r="65" spans="1:5">
      <c r="A65" s="110">
        <v>5</v>
      </c>
      <c r="B65" s="110">
        <v>1</v>
      </c>
      <c r="C65" s="110">
        <v>3</v>
      </c>
      <c r="D65" s="110">
        <v>4</v>
      </c>
      <c r="E65" s="112" t="s">
        <v>416</v>
      </c>
    </row>
    <row r="66" spans="1:5">
      <c r="A66" s="110">
        <v>5</v>
      </c>
      <c r="B66" s="110">
        <v>1</v>
      </c>
      <c r="C66" s="110">
        <v>4</v>
      </c>
      <c r="D66" s="110"/>
      <c r="E66" s="112" t="s">
        <v>417</v>
      </c>
    </row>
    <row r="67" spans="1:5">
      <c r="A67" s="110">
        <v>5</v>
      </c>
      <c r="B67" s="110">
        <v>1</v>
      </c>
      <c r="C67" s="110">
        <v>4</v>
      </c>
      <c r="D67" s="110">
        <v>1</v>
      </c>
      <c r="E67" s="112" t="s">
        <v>418</v>
      </c>
    </row>
    <row r="68" spans="1:5">
      <c r="A68" s="110">
        <v>5</v>
      </c>
      <c r="B68" s="110">
        <v>1</v>
      </c>
      <c r="C68" s="110">
        <v>4</v>
      </c>
      <c r="D68" s="110">
        <v>2</v>
      </c>
      <c r="E68" s="112" t="s">
        <v>419</v>
      </c>
    </row>
    <row r="69" spans="1:5">
      <c r="A69" s="110">
        <v>5</v>
      </c>
      <c r="B69" s="110">
        <v>2</v>
      </c>
      <c r="C69" s="110"/>
      <c r="D69" s="110"/>
      <c r="E69" s="111" t="s">
        <v>420</v>
      </c>
    </row>
    <row r="70" spans="1:5">
      <c r="A70" s="110">
        <v>5</v>
      </c>
      <c r="B70" s="110">
        <v>2</v>
      </c>
      <c r="C70" s="110">
        <v>1</v>
      </c>
      <c r="D70" s="110"/>
      <c r="E70" s="112" t="s">
        <v>421</v>
      </c>
    </row>
    <row r="71" spans="1:5">
      <c r="A71" s="110">
        <v>5</v>
      </c>
      <c r="B71" s="110">
        <v>2</v>
      </c>
      <c r="C71" s="110">
        <v>1</v>
      </c>
      <c r="D71" s="110">
        <v>1</v>
      </c>
      <c r="E71" s="112" t="s">
        <v>422</v>
      </c>
    </row>
    <row r="72" spans="1:5">
      <c r="A72" s="110">
        <v>5</v>
      </c>
      <c r="B72" s="110">
        <v>2</v>
      </c>
      <c r="C72" s="110">
        <v>1</v>
      </c>
      <c r="D72" s="110">
        <v>2</v>
      </c>
      <c r="E72" s="112" t="s">
        <v>423</v>
      </c>
    </row>
    <row r="73" spans="1:5" ht="25.5">
      <c r="A73" s="110">
        <v>5</v>
      </c>
      <c r="B73" s="110">
        <v>2</v>
      </c>
      <c r="C73" s="110">
        <v>1</v>
      </c>
      <c r="D73" s="110">
        <v>3</v>
      </c>
      <c r="E73" s="112" t="s">
        <v>424</v>
      </c>
    </row>
    <row r="74" spans="1:5" ht="25.5">
      <c r="A74" s="110">
        <v>5</v>
      </c>
      <c r="B74" s="110">
        <v>2</v>
      </c>
      <c r="C74" s="110">
        <v>1</v>
      </c>
      <c r="D74" s="110">
        <v>4</v>
      </c>
      <c r="E74" s="112" t="s">
        <v>425</v>
      </c>
    </row>
    <row r="75" spans="1:5" ht="25.5">
      <c r="A75" s="110">
        <v>5</v>
      </c>
      <c r="B75" s="110">
        <v>2</v>
      </c>
      <c r="C75" s="110">
        <v>1</v>
      </c>
      <c r="D75" s="110">
        <v>5</v>
      </c>
      <c r="E75" s="112" t="s">
        <v>426</v>
      </c>
    </row>
    <row r="76" spans="1:5" ht="25.5">
      <c r="A76" s="110">
        <v>5</v>
      </c>
      <c r="B76" s="110">
        <v>2</v>
      </c>
      <c r="C76" s="110">
        <v>1</v>
      </c>
      <c r="D76" s="110">
        <v>6</v>
      </c>
      <c r="E76" s="112" t="s">
        <v>427</v>
      </c>
    </row>
    <row r="77" spans="1:5">
      <c r="A77" s="110">
        <v>5</v>
      </c>
      <c r="B77" s="110">
        <v>2</v>
      </c>
      <c r="C77" s="110">
        <v>1</v>
      </c>
      <c r="D77" s="110">
        <v>7</v>
      </c>
      <c r="E77" s="112" t="s">
        <v>428</v>
      </c>
    </row>
    <row r="78" spans="1:5">
      <c r="A78" s="110">
        <v>5</v>
      </c>
      <c r="B78" s="110">
        <v>2</v>
      </c>
      <c r="C78" s="110">
        <v>1</v>
      </c>
      <c r="D78" s="110">
        <v>8</v>
      </c>
      <c r="E78" s="112" t="s">
        <v>429</v>
      </c>
    </row>
    <row r="79" spans="1:5">
      <c r="A79" s="110">
        <v>5</v>
      </c>
      <c r="B79" s="110">
        <v>2</v>
      </c>
      <c r="C79" s="110">
        <v>1</v>
      </c>
      <c r="D79" s="110">
        <v>9</v>
      </c>
      <c r="E79" s="112" t="s">
        <v>430</v>
      </c>
    </row>
    <row r="80" spans="1:5">
      <c r="A80" s="110">
        <v>5</v>
      </c>
      <c r="B80" s="110">
        <v>2</v>
      </c>
      <c r="C80" s="110">
        <v>1</v>
      </c>
      <c r="D80" s="110">
        <v>10</v>
      </c>
      <c r="E80" s="112" t="s">
        <v>431</v>
      </c>
    </row>
    <row r="81" spans="1:5">
      <c r="A81" s="110">
        <v>5</v>
      </c>
      <c r="B81" s="110">
        <v>2</v>
      </c>
      <c r="C81" s="110">
        <v>1</v>
      </c>
      <c r="D81" s="110">
        <v>11</v>
      </c>
      <c r="E81" s="112" t="s">
        <v>432</v>
      </c>
    </row>
    <row r="82" spans="1:5">
      <c r="A82" s="110">
        <v>5</v>
      </c>
      <c r="B82" s="110">
        <v>2</v>
      </c>
      <c r="C82" s="110">
        <v>1</v>
      </c>
      <c r="D82" s="110">
        <v>12</v>
      </c>
      <c r="E82" s="112" t="s">
        <v>433</v>
      </c>
    </row>
    <row r="83" spans="1:5">
      <c r="A83" s="110">
        <v>5</v>
      </c>
      <c r="B83" s="110">
        <v>2</v>
      </c>
      <c r="C83" s="110">
        <v>1</v>
      </c>
      <c r="D83" s="110" t="s">
        <v>186</v>
      </c>
      <c r="E83" s="112" t="s">
        <v>434</v>
      </c>
    </row>
    <row r="84" spans="1:5">
      <c r="A84" s="110">
        <v>5</v>
      </c>
      <c r="B84" s="110">
        <v>2</v>
      </c>
      <c r="C84" s="110">
        <v>2</v>
      </c>
      <c r="D84" s="110"/>
      <c r="E84" s="112" t="s">
        <v>435</v>
      </c>
    </row>
    <row r="85" spans="1:5" ht="25.5">
      <c r="A85" s="110">
        <v>5</v>
      </c>
      <c r="B85" s="110">
        <v>2</v>
      </c>
      <c r="C85" s="110">
        <v>2</v>
      </c>
      <c r="D85" s="110">
        <v>1</v>
      </c>
      <c r="E85" s="112" t="s">
        <v>436</v>
      </c>
    </row>
    <row r="86" spans="1:5" ht="25.5">
      <c r="A86" s="110">
        <v>5</v>
      </c>
      <c r="B86" s="110">
        <v>2</v>
      </c>
      <c r="C86" s="110">
        <v>2</v>
      </c>
      <c r="D86" s="110">
        <v>2</v>
      </c>
      <c r="E86" s="112" t="s">
        <v>437</v>
      </c>
    </row>
    <row r="87" spans="1:5">
      <c r="A87" s="110">
        <v>5</v>
      </c>
      <c r="B87" s="110">
        <v>2</v>
      </c>
      <c r="C87" s="110">
        <v>2</v>
      </c>
      <c r="D87" s="110">
        <v>3</v>
      </c>
      <c r="E87" s="112" t="s">
        <v>438</v>
      </c>
    </row>
    <row r="88" spans="1:5" ht="25.5">
      <c r="A88" s="110">
        <v>5</v>
      </c>
      <c r="B88" s="110">
        <v>2</v>
      </c>
      <c r="C88" s="110">
        <v>2</v>
      </c>
      <c r="D88" s="110">
        <v>4</v>
      </c>
      <c r="E88" s="112" t="s">
        <v>439</v>
      </c>
    </row>
    <row r="89" spans="1:5">
      <c r="A89" s="110">
        <v>5</v>
      </c>
      <c r="B89" s="110">
        <v>2</v>
      </c>
      <c r="C89" s="110">
        <v>2</v>
      </c>
      <c r="D89" s="110">
        <v>5</v>
      </c>
      <c r="E89" s="112" t="s">
        <v>440</v>
      </c>
    </row>
    <row r="90" spans="1:5">
      <c r="A90" s="110">
        <v>5</v>
      </c>
      <c r="B90" s="110">
        <v>2</v>
      </c>
      <c r="C90" s="110">
        <v>2</v>
      </c>
      <c r="D90" s="110" t="s">
        <v>186</v>
      </c>
      <c r="E90" s="112" t="s">
        <v>441</v>
      </c>
    </row>
    <row r="91" spans="1:5">
      <c r="A91" s="110">
        <v>5</v>
      </c>
      <c r="B91" s="110">
        <v>2</v>
      </c>
      <c r="C91" s="110">
        <v>3</v>
      </c>
      <c r="D91" s="110"/>
      <c r="E91" s="112" t="s">
        <v>442</v>
      </c>
    </row>
    <row r="92" spans="1:5">
      <c r="A92" s="110">
        <v>5</v>
      </c>
      <c r="B92" s="110">
        <v>2</v>
      </c>
      <c r="C92" s="110">
        <v>3</v>
      </c>
      <c r="D92" s="110">
        <v>1</v>
      </c>
      <c r="E92" s="112" t="s">
        <v>443</v>
      </c>
    </row>
    <row r="93" spans="1:5">
      <c r="A93" s="113">
        <v>5</v>
      </c>
      <c r="B93" s="113">
        <v>2</v>
      </c>
      <c r="C93" s="113">
        <v>3</v>
      </c>
      <c r="D93" s="113">
        <v>2</v>
      </c>
      <c r="E93" s="114" t="s">
        <v>444</v>
      </c>
    </row>
    <row r="94" spans="1:5">
      <c r="A94" s="110">
        <v>5</v>
      </c>
      <c r="B94" s="110">
        <v>2</v>
      </c>
      <c r="C94" s="110">
        <v>3</v>
      </c>
      <c r="D94" s="110">
        <v>3</v>
      </c>
      <c r="E94" s="112" t="s">
        <v>445</v>
      </c>
    </row>
    <row r="95" spans="1:5">
      <c r="A95" s="110">
        <v>5</v>
      </c>
      <c r="B95" s="110">
        <v>2</v>
      </c>
      <c r="C95" s="110">
        <v>4</v>
      </c>
      <c r="D95" s="110"/>
      <c r="E95" s="112" t="s">
        <v>446</v>
      </c>
    </row>
    <row r="96" spans="1:5">
      <c r="A96" s="110">
        <v>5</v>
      </c>
      <c r="B96" s="110">
        <v>2</v>
      </c>
      <c r="C96" s="110">
        <v>4</v>
      </c>
      <c r="D96" s="110">
        <v>1</v>
      </c>
      <c r="E96" s="112" t="s">
        <v>447</v>
      </c>
    </row>
    <row r="97" spans="1:5">
      <c r="A97" s="110">
        <v>5</v>
      </c>
      <c r="B97" s="110">
        <v>2</v>
      </c>
      <c r="C97" s="110">
        <v>4</v>
      </c>
      <c r="D97" s="110">
        <v>2</v>
      </c>
      <c r="E97" s="112" t="s">
        <v>448</v>
      </c>
    </row>
    <row r="98" spans="1:5">
      <c r="A98" s="110">
        <v>5</v>
      </c>
      <c r="B98" s="110">
        <v>2</v>
      </c>
      <c r="C98" s="110">
        <v>4</v>
      </c>
      <c r="D98" s="110">
        <v>3</v>
      </c>
      <c r="E98" s="112" t="s">
        <v>449</v>
      </c>
    </row>
    <row r="99" spans="1:5">
      <c r="A99" s="110">
        <v>5</v>
      </c>
      <c r="B99" s="110">
        <v>2</v>
      </c>
      <c r="C99" s="110">
        <v>4</v>
      </c>
      <c r="D99" s="110" t="s">
        <v>186</v>
      </c>
      <c r="E99" s="112" t="s">
        <v>450</v>
      </c>
    </row>
    <row r="100" spans="1:5">
      <c r="A100" s="110">
        <v>5</v>
      </c>
      <c r="B100" s="110">
        <v>2</v>
      </c>
      <c r="C100" s="110">
        <v>5</v>
      </c>
      <c r="D100" s="110"/>
      <c r="E100" s="112" t="s">
        <v>451</v>
      </c>
    </row>
    <row r="101" spans="1:5">
      <c r="A101" s="110">
        <v>5</v>
      </c>
      <c r="B101" s="110">
        <v>2</v>
      </c>
      <c r="C101" s="110">
        <v>5</v>
      </c>
      <c r="D101" s="110">
        <v>1</v>
      </c>
      <c r="E101" s="112" t="s">
        <v>452</v>
      </c>
    </row>
    <row r="102" spans="1:5">
      <c r="A102" s="110">
        <v>5</v>
      </c>
      <c r="B102" s="110">
        <v>2</v>
      </c>
      <c r="C102" s="110">
        <v>5</v>
      </c>
      <c r="D102" s="110">
        <v>2</v>
      </c>
      <c r="E102" s="112" t="s">
        <v>453</v>
      </c>
    </row>
    <row r="103" spans="1:5">
      <c r="A103" s="110">
        <v>5</v>
      </c>
      <c r="B103" s="110">
        <v>2</v>
      </c>
      <c r="C103" s="110">
        <v>5</v>
      </c>
      <c r="D103" s="110">
        <v>3</v>
      </c>
      <c r="E103" s="112" t="s">
        <v>454</v>
      </c>
    </row>
    <row r="104" spans="1:5">
      <c r="A104" s="110">
        <v>5</v>
      </c>
      <c r="B104" s="110">
        <v>2</v>
      </c>
      <c r="C104" s="110">
        <v>5</v>
      </c>
      <c r="D104" s="110">
        <v>4</v>
      </c>
      <c r="E104" s="112" t="s">
        <v>455</v>
      </c>
    </row>
    <row r="105" spans="1:5">
      <c r="A105" s="110">
        <v>5</v>
      </c>
      <c r="B105" s="110">
        <v>2</v>
      </c>
      <c r="C105" s="110">
        <v>5</v>
      </c>
      <c r="D105" s="110">
        <v>5</v>
      </c>
      <c r="E105" s="112" t="s">
        <v>456</v>
      </c>
    </row>
    <row r="106" spans="1:5">
      <c r="A106" s="110">
        <v>5</v>
      </c>
      <c r="B106" s="110">
        <v>2</v>
      </c>
      <c r="C106" s="110">
        <v>5</v>
      </c>
      <c r="D106" s="110">
        <v>6</v>
      </c>
      <c r="E106" s="112" t="s">
        <v>457</v>
      </c>
    </row>
    <row r="107" spans="1:5">
      <c r="A107" s="110">
        <v>5</v>
      </c>
      <c r="B107" s="110">
        <v>2</v>
      </c>
      <c r="C107" s="110">
        <v>5</v>
      </c>
      <c r="D107" s="110">
        <v>7</v>
      </c>
      <c r="E107" s="112" t="s">
        <v>458</v>
      </c>
    </row>
    <row r="108" spans="1:5">
      <c r="A108" s="110">
        <v>5</v>
      </c>
      <c r="B108" s="110">
        <v>2</v>
      </c>
      <c r="C108" s="110">
        <v>5</v>
      </c>
      <c r="D108" s="110" t="s">
        <v>186</v>
      </c>
      <c r="E108" s="112" t="s">
        <v>459</v>
      </c>
    </row>
    <row r="109" spans="1:5">
      <c r="A109" s="110">
        <v>5</v>
      </c>
      <c r="B109" s="110">
        <v>2</v>
      </c>
      <c r="C109" s="110">
        <v>6</v>
      </c>
      <c r="D109" s="110"/>
      <c r="E109" s="112" t="s">
        <v>460</v>
      </c>
    </row>
    <row r="110" spans="1:5">
      <c r="A110" s="110">
        <v>5</v>
      </c>
      <c r="B110" s="110">
        <v>2</v>
      </c>
      <c r="C110" s="110">
        <v>6</v>
      </c>
      <c r="D110" s="110">
        <v>1</v>
      </c>
      <c r="E110" s="112" t="s">
        <v>461</v>
      </c>
    </row>
    <row r="111" spans="1:5">
      <c r="A111" s="110">
        <v>5</v>
      </c>
      <c r="B111" s="110">
        <v>2</v>
      </c>
      <c r="C111" s="110">
        <v>6</v>
      </c>
      <c r="D111" s="110">
        <v>2</v>
      </c>
      <c r="E111" s="112" t="s">
        <v>462</v>
      </c>
    </row>
    <row r="112" spans="1:5">
      <c r="A112" s="110">
        <v>5</v>
      </c>
      <c r="B112" s="110">
        <v>2</v>
      </c>
      <c r="C112" s="110">
        <v>6</v>
      </c>
      <c r="D112" s="110">
        <v>3</v>
      </c>
      <c r="E112" s="112" t="s">
        <v>463</v>
      </c>
    </row>
    <row r="113" spans="1:5">
      <c r="A113" s="110">
        <v>5</v>
      </c>
      <c r="B113" s="110">
        <v>2</v>
      </c>
      <c r="C113" s="110">
        <v>6</v>
      </c>
      <c r="D113" s="110">
        <v>4</v>
      </c>
      <c r="E113" s="112" t="s">
        <v>464</v>
      </c>
    </row>
    <row r="114" spans="1:5">
      <c r="A114" s="110">
        <v>5</v>
      </c>
      <c r="B114" s="110">
        <v>2</v>
      </c>
      <c r="C114" s="110">
        <v>6</v>
      </c>
      <c r="D114" s="110">
        <v>5</v>
      </c>
      <c r="E114" s="112" t="s">
        <v>465</v>
      </c>
    </row>
    <row r="115" spans="1:5">
      <c r="A115" s="110">
        <v>5</v>
      </c>
      <c r="B115" s="110">
        <v>2</v>
      </c>
      <c r="C115" s="110">
        <v>6</v>
      </c>
      <c r="D115" s="110">
        <v>6</v>
      </c>
      <c r="E115" s="112" t="s">
        <v>466</v>
      </c>
    </row>
    <row r="116" spans="1:5" ht="25.5">
      <c r="A116" s="110">
        <v>5</v>
      </c>
      <c r="B116" s="110">
        <v>2</v>
      </c>
      <c r="C116" s="110">
        <v>6</v>
      </c>
      <c r="D116" s="110">
        <v>7</v>
      </c>
      <c r="E116" s="112" t="s">
        <v>467</v>
      </c>
    </row>
    <row r="117" spans="1:5" ht="25.5">
      <c r="A117" s="110">
        <v>5</v>
      </c>
      <c r="B117" s="110">
        <v>2</v>
      </c>
      <c r="C117" s="110">
        <v>6</v>
      </c>
      <c r="D117" s="110">
        <v>8</v>
      </c>
      <c r="E117" s="112" t="s">
        <v>468</v>
      </c>
    </row>
    <row r="118" spans="1:5">
      <c r="A118" s="110">
        <v>5</v>
      </c>
      <c r="B118" s="110">
        <v>2</v>
      </c>
      <c r="C118" s="110">
        <v>6</v>
      </c>
      <c r="D118" s="110" t="s">
        <v>186</v>
      </c>
      <c r="E118" s="112" t="s">
        <v>469</v>
      </c>
    </row>
    <row r="119" spans="1:5" ht="25.5">
      <c r="A119" s="110">
        <v>5</v>
      </c>
      <c r="B119" s="110">
        <v>2</v>
      </c>
      <c r="C119" s="110">
        <v>7</v>
      </c>
      <c r="D119" s="110"/>
      <c r="E119" s="112" t="s">
        <v>470</v>
      </c>
    </row>
    <row r="120" spans="1:5" ht="25.5">
      <c r="A120" s="110">
        <v>5</v>
      </c>
      <c r="B120" s="110">
        <v>2</v>
      </c>
      <c r="C120" s="110">
        <v>7</v>
      </c>
      <c r="D120" s="110">
        <v>1</v>
      </c>
      <c r="E120" s="112" t="s">
        <v>471</v>
      </c>
    </row>
    <row r="121" spans="1:5" ht="25.5">
      <c r="A121" s="110">
        <v>5</v>
      </c>
      <c r="B121" s="110">
        <v>2</v>
      </c>
      <c r="C121" s="110">
        <v>7</v>
      </c>
      <c r="D121" s="110">
        <v>2</v>
      </c>
      <c r="E121" s="112" t="s">
        <v>472</v>
      </c>
    </row>
    <row r="122" spans="1:5" ht="25.5">
      <c r="A122" s="110">
        <v>5</v>
      </c>
      <c r="B122" s="110">
        <v>2</v>
      </c>
      <c r="C122" s="110">
        <v>7</v>
      </c>
      <c r="D122" s="110">
        <v>3</v>
      </c>
      <c r="E122" s="112" t="s">
        <v>473</v>
      </c>
    </row>
    <row r="123" spans="1:5">
      <c r="A123" s="110">
        <v>5</v>
      </c>
      <c r="B123" s="110">
        <v>2</v>
      </c>
      <c r="C123" s="110">
        <v>7</v>
      </c>
      <c r="D123" s="110">
        <v>4</v>
      </c>
      <c r="E123" s="112" t="s">
        <v>474</v>
      </c>
    </row>
    <row r="124" spans="1:5">
      <c r="A124" s="110">
        <v>5</v>
      </c>
      <c r="B124" s="110">
        <v>2</v>
      </c>
      <c r="C124" s="110">
        <v>7</v>
      </c>
      <c r="D124" s="110">
        <v>5</v>
      </c>
      <c r="E124" s="112" t="s">
        <v>475</v>
      </c>
    </row>
    <row r="125" spans="1:5" ht="25.5">
      <c r="A125" s="110">
        <v>5</v>
      </c>
      <c r="B125" s="110">
        <v>2</v>
      </c>
      <c r="C125" s="110">
        <v>7</v>
      </c>
      <c r="D125" s="110" t="s">
        <v>186</v>
      </c>
      <c r="E125" s="112" t="s">
        <v>476</v>
      </c>
    </row>
    <row r="126" spans="1:5">
      <c r="A126" s="113">
        <v>5</v>
      </c>
      <c r="B126" s="113">
        <v>3</v>
      </c>
      <c r="C126" s="113"/>
      <c r="D126" s="113"/>
      <c r="E126" s="115" t="s">
        <v>477</v>
      </c>
    </row>
    <row r="127" spans="1:5">
      <c r="A127" s="110">
        <v>5</v>
      </c>
      <c r="B127" s="110">
        <v>3</v>
      </c>
      <c r="C127" s="110">
        <v>1</v>
      </c>
      <c r="D127" s="110"/>
      <c r="E127" s="112" t="s">
        <v>478</v>
      </c>
    </row>
    <row r="128" spans="1:5">
      <c r="A128" s="110">
        <v>5</v>
      </c>
      <c r="B128" s="110">
        <v>3</v>
      </c>
      <c r="C128" s="110">
        <v>1</v>
      </c>
      <c r="D128" s="110">
        <v>1</v>
      </c>
      <c r="E128" s="112" t="s">
        <v>479</v>
      </c>
    </row>
    <row r="129" spans="1:5">
      <c r="A129" s="110">
        <v>5</v>
      </c>
      <c r="B129" s="110">
        <v>3</v>
      </c>
      <c r="C129" s="110">
        <v>1</v>
      </c>
      <c r="D129" s="110">
        <v>2</v>
      </c>
      <c r="E129" s="112" t="s">
        <v>480</v>
      </c>
    </row>
    <row r="130" spans="1:5" ht="25.5">
      <c r="A130" s="110">
        <v>5</v>
      </c>
      <c r="B130" s="110">
        <v>3</v>
      </c>
      <c r="C130" s="110">
        <v>1</v>
      </c>
      <c r="D130" s="110">
        <v>3</v>
      </c>
      <c r="E130" s="112" t="s">
        <v>481</v>
      </c>
    </row>
    <row r="131" spans="1:5">
      <c r="A131" s="110">
        <v>5</v>
      </c>
      <c r="B131" s="110">
        <v>3</v>
      </c>
      <c r="C131" s="110">
        <v>1</v>
      </c>
      <c r="D131" s="110">
        <v>4</v>
      </c>
      <c r="E131" s="112" t="s">
        <v>482</v>
      </c>
    </row>
    <row r="132" spans="1:5">
      <c r="A132" s="110">
        <v>5</v>
      </c>
      <c r="B132" s="110">
        <v>3</v>
      </c>
      <c r="C132" s="110">
        <v>1</v>
      </c>
      <c r="D132" s="110">
        <v>5</v>
      </c>
      <c r="E132" s="112" t="s">
        <v>483</v>
      </c>
    </row>
    <row r="133" spans="1:5">
      <c r="A133" s="110">
        <v>5</v>
      </c>
      <c r="B133" s="110">
        <v>3</v>
      </c>
      <c r="C133" s="110">
        <v>1</v>
      </c>
      <c r="D133" s="110" t="s">
        <v>186</v>
      </c>
      <c r="E133" s="112" t="s">
        <v>484</v>
      </c>
    </row>
    <row r="134" spans="1:5">
      <c r="A134" s="110">
        <v>5</v>
      </c>
      <c r="B134" s="110">
        <v>3</v>
      </c>
      <c r="C134" s="110">
        <v>2</v>
      </c>
      <c r="D134" s="110"/>
      <c r="E134" s="112" t="s">
        <v>485</v>
      </c>
    </row>
    <row r="135" spans="1:5">
      <c r="A135" s="110">
        <v>5</v>
      </c>
      <c r="B135" s="110">
        <v>3</v>
      </c>
      <c r="C135" s="110">
        <v>2</v>
      </c>
      <c r="D135" s="110">
        <v>1</v>
      </c>
      <c r="E135" s="112" t="s">
        <v>486</v>
      </c>
    </row>
    <row r="136" spans="1:5">
      <c r="A136" s="110">
        <v>5</v>
      </c>
      <c r="B136" s="110">
        <v>3</v>
      </c>
      <c r="C136" s="110">
        <v>2</v>
      </c>
      <c r="D136" s="110">
        <v>2</v>
      </c>
      <c r="E136" s="112" t="s">
        <v>487</v>
      </c>
    </row>
    <row r="137" spans="1:5">
      <c r="A137" s="110">
        <v>5</v>
      </c>
      <c r="B137" s="110">
        <v>3</v>
      </c>
      <c r="C137" s="110">
        <v>2</v>
      </c>
      <c r="D137" s="110">
        <v>3</v>
      </c>
      <c r="E137" s="112" t="s">
        <v>488</v>
      </c>
    </row>
    <row r="138" spans="1:5" ht="25.5">
      <c r="A138" s="110">
        <v>5</v>
      </c>
      <c r="B138" s="110">
        <v>3</v>
      </c>
      <c r="C138" s="110">
        <v>2</v>
      </c>
      <c r="D138" s="110">
        <v>4</v>
      </c>
      <c r="E138" s="112" t="s">
        <v>489</v>
      </c>
    </row>
    <row r="139" spans="1:5">
      <c r="A139" s="110">
        <v>5</v>
      </c>
      <c r="B139" s="110">
        <v>3</v>
      </c>
      <c r="C139" s="110">
        <v>2</v>
      </c>
      <c r="D139" s="110">
        <v>5</v>
      </c>
      <c r="E139" s="112" t="s">
        <v>490</v>
      </c>
    </row>
    <row r="140" spans="1:5">
      <c r="A140" s="110">
        <v>5</v>
      </c>
      <c r="B140" s="110">
        <v>3</v>
      </c>
      <c r="C140" s="110">
        <v>2</v>
      </c>
      <c r="D140" s="110">
        <v>6</v>
      </c>
      <c r="E140" s="112" t="s">
        <v>491</v>
      </c>
    </row>
    <row r="141" spans="1:5">
      <c r="A141" s="110">
        <v>5</v>
      </c>
      <c r="B141" s="110">
        <v>3</v>
      </c>
      <c r="C141" s="110">
        <v>2</v>
      </c>
      <c r="D141" s="110">
        <v>7</v>
      </c>
      <c r="E141" s="112" t="s">
        <v>492</v>
      </c>
    </row>
    <row r="142" spans="1:5">
      <c r="A142" s="110">
        <v>5</v>
      </c>
      <c r="B142" s="110">
        <v>3</v>
      </c>
      <c r="C142" s="110">
        <v>2</v>
      </c>
      <c r="D142" s="110">
        <v>8</v>
      </c>
      <c r="E142" s="112" t="s">
        <v>493</v>
      </c>
    </row>
    <row r="143" spans="1:5" ht="25.5">
      <c r="A143" s="110">
        <v>5</v>
      </c>
      <c r="B143" s="110">
        <v>3</v>
      </c>
      <c r="C143" s="110">
        <v>2</v>
      </c>
      <c r="D143" s="110">
        <v>9</v>
      </c>
      <c r="E143" s="112" t="s">
        <v>494</v>
      </c>
    </row>
    <row r="144" spans="1:5">
      <c r="A144" s="110">
        <v>5</v>
      </c>
      <c r="B144" s="110">
        <v>3</v>
      </c>
      <c r="C144" s="110">
        <v>2</v>
      </c>
      <c r="D144" s="110">
        <v>10</v>
      </c>
      <c r="E144" s="112" t="s">
        <v>495</v>
      </c>
    </row>
    <row r="145" spans="1:5">
      <c r="A145" s="110">
        <v>5</v>
      </c>
      <c r="B145" s="110">
        <v>3</v>
      </c>
      <c r="C145" s="110">
        <v>2</v>
      </c>
      <c r="D145" s="110">
        <v>11</v>
      </c>
      <c r="E145" s="112" t="s">
        <v>496</v>
      </c>
    </row>
    <row r="146" spans="1:5">
      <c r="A146" s="110">
        <v>5</v>
      </c>
      <c r="B146" s="110">
        <v>3</v>
      </c>
      <c r="C146" s="110">
        <v>2</v>
      </c>
      <c r="D146" s="110" t="s">
        <v>186</v>
      </c>
      <c r="E146" s="112" t="s">
        <v>497</v>
      </c>
    </row>
    <row r="147" spans="1:5">
      <c r="A147" s="110">
        <v>5</v>
      </c>
      <c r="B147" s="110">
        <v>3</v>
      </c>
      <c r="C147" s="110">
        <v>3</v>
      </c>
      <c r="D147" s="110"/>
      <c r="E147" s="112" t="s">
        <v>498</v>
      </c>
    </row>
    <row r="148" spans="1:5">
      <c r="A148" s="110">
        <v>5</v>
      </c>
      <c r="B148" s="110">
        <v>3</v>
      </c>
      <c r="C148" s="110">
        <v>3</v>
      </c>
      <c r="D148" s="110">
        <v>1</v>
      </c>
      <c r="E148" s="112" t="s">
        <v>486</v>
      </c>
    </row>
    <row r="149" spans="1:5">
      <c r="A149" s="110">
        <v>5</v>
      </c>
      <c r="B149" s="110">
        <v>3</v>
      </c>
      <c r="C149" s="110">
        <v>3</v>
      </c>
      <c r="D149" s="110">
        <v>2</v>
      </c>
      <c r="E149" s="112" t="s">
        <v>499</v>
      </c>
    </row>
    <row r="150" spans="1:5">
      <c r="A150" s="110">
        <v>5</v>
      </c>
      <c r="B150" s="110">
        <v>3</v>
      </c>
      <c r="C150" s="110">
        <v>3</v>
      </c>
      <c r="D150" s="110">
        <v>3</v>
      </c>
      <c r="E150" s="112" t="s">
        <v>500</v>
      </c>
    </row>
    <row r="151" spans="1:5">
      <c r="A151" s="110">
        <v>5</v>
      </c>
      <c r="B151" s="110">
        <v>3</v>
      </c>
      <c r="C151" s="110">
        <v>3</v>
      </c>
      <c r="D151" s="110">
        <v>4</v>
      </c>
      <c r="E151" s="112" t="s">
        <v>501</v>
      </c>
    </row>
    <row r="152" spans="1:5">
      <c r="A152" s="110">
        <v>5</v>
      </c>
      <c r="B152" s="110">
        <v>3</v>
      </c>
      <c r="C152" s="110">
        <v>3</v>
      </c>
      <c r="D152" s="110">
        <v>5</v>
      </c>
      <c r="E152" s="112" t="s">
        <v>502</v>
      </c>
    </row>
    <row r="153" spans="1:5">
      <c r="A153" s="110">
        <v>5</v>
      </c>
      <c r="B153" s="110">
        <v>3</v>
      </c>
      <c r="C153" s="110">
        <v>3</v>
      </c>
      <c r="D153" s="110" t="s">
        <v>186</v>
      </c>
      <c r="E153" s="112" t="s">
        <v>503</v>
      </c>
    </row>
    <row r="154" spans="1:5">
      <c r="A154" s="110">
        <v>5</v>
      </c>
      <c r="B154" s="110">
        <v>3</v>
      </c>
      <c r="C154" s="110">
        <v>4</v>
      </c>
      <c r="D154" s="110"/>
      <c r="E154" s="112" t="s">
        <v>504</v>
      </c>
    </row>
    <row r="155" spans="1:5">
      <c r="A155" s="110">
        <v>5</v>
      </c>
      <c r="B155" s="110">
        <v>3</v>
      </c>
      <c r="C155" s="110">
        <v>4</v>
      </c>
      <c r="D155" s="110">
        <v>1</v>
      </c>
      <c r="E155" s="112" t="s">
        <v>486</v>
      </c>
    </row>
    <row r="156" spans="1:5">
      <c r="A156" s="110">
        <v>5</v>
      </c>
      <c r="B156" s="110">
        <v>3</v>
      </c>
      <c r="C156" s="110">
        <v>4</v>
      </c>
      <c r="D156" s="110">
        <v>2</v>
      </c>
      <c r="E156" s="112" t="s">
        <v>505</v>
      </c>
    </row>
    <row r="157" spans="1:5">
      <c r="A157" s="110">
        <v>5</v>
      </c>
      <c r="B157" s="110">
        <v>3</v>
      </c>
      <c r="C157" s="110">
        <v>4</v>
      </c>
      <c r="D157" s="110">
        <v>3</v>
      </c>
      <c r="E157" s="112" t="s">
        <v>506</v>
      </c>
    </row>
    <row r="158" spans="1:5">
      <c r="A158" s="110">
        <v>5</v>
      </c>
      <c r="B158" s="110">
        <v>3</v>
      </c>
      <c r="C158" s="110">
        <v>4</v>
      </c>
      <c r="D158" s="110">
        <v>4</v>
      </c>
      <c r="E158" s="112" t="s">
        <v>507</v>
      </c>
    </row>
    <row r="159" spans="1:5">
      <c r="A159" s="113">
        <v>5</v>
      </c>
      <c r="B159" s="113">
        <v>3</v>
      </c>
      <c r="C159" s="113">
        <v>5</v>
      </c>
      <c r="D159" s="113"/>
      <c r="E159" s="114" t="s">
        <v>508</v>
      </c>
    </row>
    <row r="160" spans="1:5">
      <c r="A160" s="110">
        <v>5</v>
      </c>
      <c r="B160" s="110">
        <v>3</v>
      </c>
      <c r="C160" s="110">
        <v>5</v>
      </c>
      <c r="D160" s="110">
        <v>1</v>
      </c>
      <c r="E160" s="112" t="s">
        <v>486</v>
      </c>
    </row>
    <row r="161" spans="1:5">
      <c r="A161" s="110">
        <v>5</v>
      </c>
      <c r="B161" s="110">
        <v>3</v>
      </c>
      <c r="C161" s="110">
        <v>5</v>
      </c>
      <c r="D161" s="110">
        <v>2</v>
      </c>
      <c r="E161" s="112" t="s">
        <v>505</v>
      </c>
    </row>
    <row r="162" spans="1:5">
      <c r="A162" s="110">
        <v>5</v>
      </c>
      <c r="B162" s="110">
        <v>3</v>
      </c>
      <c r="C162" s="110">
        <v>5</v>
      </c>
      <c r="D162" s="110">
        <v>3</v>
      </c>
      <c r="E162" s="112" t="s">
        <v>506</v>
      </c>
    </row>
    <row r="163" spans="1:5">
      <c r="A163" s="110">
        <v>5</v>
      </c>
      <c r="B163" s="110">
        <v>3</v>
      </c>
      <c r="C163" s="110">
        <v>5</v>
      </c>
      <c r="D163" s="110">
        <v>4</v>
      </c>
      <c r="E163" s="112" t="s">
        <v>507</v>
      </c>
    </row>
    <row r="164" spans="1:5">
      <c r="A164" s="110">
        <v>5</v>
      </c>
      <c r="B164" s="110">
        <v>3</v>
      </c>
      <c r="C164" s="110">
        <v>6</v>
      </c>
      <c r="D164" s="110"/>
      <c r="E164" s="112" t="s">
        <v>509</v>
      </c>
    </row>
    <row r="165" spans="1:5">
      <c r="A165" s="110">
        <v>5</v>
      </c>
      <c r="B165" s="110">
        <v>3</v>
      </c>
      <c r="C165" s="110">
        <v>6</v>
      </c>
      <c r="D165" s="110">
        <v>1</v>
      </c>
      <c r="E165" s="112" t="s">
        <v>486</v>
      </c>
    </row>
    <row r="166" spans="1:5">
      <c r="A166" s="110">
        <v>5</v>
      </c>
      <c r="B166" s="110">
        <v>3</v>
      </c>
      <c r="C166" s="110">
        <v>6</v>
      </c>
      <c r="D166" s="110">
        <v>2</v>
      </c>
      <c r="E166" s="112" t="s">
        <v>505</v>
      </c>
    </row>
    <row r="167" spans="1:5">
      <c r="A167" s="110">
        <v>5</v>
      </c>
      <c r="B167" s="110">
        <v>3</v>
      </c>
      <c r="C167" s="110">
        <v>6</v>
      </c>
      <c r="D167" s="110">
        <v>3</v>
      </c>
      <c r="E167" s="112" t="s">
        <v>506</v>
      </c>
    </row>
    <row r="168" spans="1:5">
      <c r="A168" s="110">
        <v>5</v>
      </c>
      <c r="B168" s="110">
        <v>3</v>
      </c>
      <c r="C168" s="110">
        <v>6</v>
      </c>
      <c r="D168" s="110">
        <v>4</v>
      </c>
      <c r="E168" s="112" t="s">
        <v>507</v>
      </c>
    </row>
    <row r="169" spans="1:5" ht="25.5">
      <c r="A169" s="110">
        <v>5</v>
      </c>
      <c r="B169" s="110">
        <v>3</v>
      </c>
      <c r="C169" s="110">
        <v>7</v>
      </c>
      <c r="D169" s="110"/>
      <c r="E169" s="112" t="s">
        <v>510</v>
      </c>
    </row>
    <row r="170" spans="1:5">
      <c r="A170" s="110">
        <v>5</v>
      </c>
      <c r="B170" s="110">
        <v>3</v>
      </c>
      <c r="C170" s="110">
        <v>7</v>
      </c>
      <c r="D170" s="110">
        <v>1</v>
      </c>
      <c r="E170" s="112" t="s">
        <v>486</v>
      </c>
    </row>
    <row r="171" spans="1:5">
      <c r="A171" s="110">
        <v>5</v>
      </c>
      <c r="B171" s="110">
        <v>3</v>
      </c>
      <c r="C171" s="110">
        <v>7</v>
      </c>
      <c r="D171" s="110">
        <v>2</v>
      </c>
      <c r="E171" s="112" t="s">
        <v>505</v>
      </c>
    </row>
    <row r="172" spans="1:5">
      <c r="A172" s="110">
        <v>5</v>
      </c>
      <c r="B172" s="110">
        <v>3</v>
      </c>
      <c r="C172" s="110">
        <v>7</v>
      </c>
      <c r="D172" s="110">
        <v>3</v>
      </c>
      <c r="E172" s="112" t="s">
        <v>506</v>
      </c>
    </row>
    <row r="173" spans="1:5">
      <c r="A173" s="110">
        <v>5</v>
      </c>
      <c r="B173" s="110">
        <v>3</v>
      </c>
      <c r="C173" s="110">
        <v>7</v>
      </c>
      <c r="D173" s="110">
        <v>4</v>
      </c>
      <c r="E173" s="112" t="s">
        <v>507</v>
      </c>
    </row>
    <row r="174" spans="1:5">
      <c r="A174" s="110">
        <v>5</v>
      </c>
      <c r="B174" s="110">
        <v>3</v>
      </c>
      <c r="C174" s="110">
        <v>8</v>
      </c>
      <c r="D174" s="110"/>
      <c r="E174" s="112" t="s">
        <v>511</v>
      </c>
    </row>
    <row r="175" spans="1:5">
      <c r="A175" s="110">
        <v>5</v>
      </c>
      <c r="B175" s="110">
        <v>3</v>
      </c>
      <c r="C175" s="110">
        <v>8</v>
      </c>
      <c r="D175" s="110">
        <v>1</v>
      </c>
      <c r="E175" s="112" t="s">
        <v>486</v>
      </c>
    </row>
    <row r="176" spans="1:5">
      <c r="A176" s="110">
        <v>5</v>
      </c>
      <c r="B176" s="110">
        <v>3</v>
      </c>
      <c r="C176" s="110">
        <v>8</v>
      </c>
      <c r="D176" s="110">
        <v>2</v>
      </c>
      <c r="E176" s="112" t="s">
        <v>505</v>
      </c>
    </row>
    <row r="177" spans="1:5">
      <c r="A177" s="110">
        <v>5</v>
      </c>
      <c r="B177" s="110">
        <v>3</v>
      </c>
      <c r="C177" s="110">
        <v>8</v>
      </c>
      <c r="D177" s="110">
        <v>3</v>
      </c>
      <c r="E177" s="112" t="s">
        <v>506</v>
      </c>
    </row>
    <row r="178" spans="1:5">
      <c r="A178" s="110">
        <v>5</v>
      </c>
      <c r="B178" s="110">
        <v>3</v>
      </c>
      <c r="C178" s="110">
        <v>8</v>
      </c>
      <c r="D178" s="110">
        <v>4</v>
      </c>
      <c r="E178" s="112" t="s">
        <v>507</v>
      </c>
    </row>
    <row r="179" spans="1:5">
      <c r="A179" s="110">
        <v>5</v>
      </c>
      <c r="B179" s="110">
        <v>3</v>
      </c>
      <c r="C179" s="110">
        <v>9</v>
      </c>
      <c r="D179" s="110"/>
      <c r="E179" s="112" t="s">
        <v>512</v>
      </c>
    </row>
    <row r="180" spans="1:5">
      <c r="A180" s="110">
        <v>5</v>
      </c>
      <c r="B180" s="110">
        <v>3</v>
      </c>
      <c r="C180" s="110">
        <v>9</v>
      </c>
      <c r="D180" s="110">
        <v>1</v>
      </c>
      <c r="E180" s="112" t="s">
        <v>513</v>
      </c>
    </row>
    <row r="181" spans="1:5">
      <c r="A181" s="110">
        <v>5</v>
      </c>
      <c r="B181" s="110">
        <v>3</v>
      </c>
      <c r="C181" s="110">
        <v>9</v>
      </c>
      <c r="D181" s="110">
        <v>2</v>
      </c>
      <c r="E181" s="112" t="s">
        <v>514</v>
      </c>
    </row>
    <row r="182" spans="1:5">
      <c r="A182" s="110">
        <v>5</v>
      </c>
      <c r="B182" s="110">
        <v>3</v>
      </c>
      <c r="C182" s="110">
        <v>9</v>
      </c>
      <c r="D182" s="110">
        <v>3</v>
      </c>
      <c r="E182" s="112" t="s">
        <v>515</v>
      </c>
    </row>
    <row r="183" spans="1:5">
      <c r="A183" s="110">
        <v>5</v>
      </c>
      <c r="B183" s="110">
        <v>3</v>
      </c>
      <c r="C183" s="110">
        <v>9</v>
      </c>
      <c r="D183" s="110">
        <v>4</v>
      </c>
      <c r="E183" s="112" t="s">
        <v>516</v>
      </c>
    </row>
    <row r="184" spans="1:5">
      <c r="A184" s="110">
        <v>5</v>
      </c>
      <c r="B184" s="110">
        <v>3</v>
      </c>
      <c r="C184" s="110">
        <v>9</v>
      </c>
      <c r="D184" s="110">
        <v>5</v>
      </c>
      <c r="E184" s="112" t="s">
        <v>517</v>
      </c>
    </row>
    <row r="185" spans="1:5">
      <c r="A185" s="110">
        <v>5</v>
      </c>
      <c r="B185" s="110">
        <v>3</v>
      </c>
      <c r="C185" s="110">
        <v>9</v>
      </c>
      <c r="D185" s="110" t="s">
        <v>186</v>
      </c>
      <c r="E185" s="112" t="s">
        <v>518</v>
      </c>
    </row>
    <row r="186" spans="1:5">
      <c r="A186" s="110">
        <v>5</v>
      </c>
      <c r="B186" s="110">
        <v>4</v>
      </c>
      <c r="C186" s="110"/>
      <c r="D186" s="110"/>
      <c r="E186" s="111" t="s">
        <v>519</v>
      </c>
    </row>
    <row r="187" spans="1:5">
      <c r="A187" s="110">
        <v>5</v>
      </c>
      <c r="B187" s="110">
        <v>4</v>
      </c>
      <c r="C187" s="110">
        <v>1</v>
      </c>
      <c r="D187" s="110"/>
      <c r="E187" s="112" t="s">
        <v>519</v>
      </c>
    </row>
    <row r="188" spans="1:5">
      <c r="A188" s="110">
        <v>5</v>
      </c>
      <c r="B188" s="110">
        <v>4</v>
      </c>
      <c r="C188" s="110">
        <v>1</v>
      </c>
      <c r="D188" s="110">
        <v>1</v>
      </c>
      <c r="E188" s="112" t="s">
        <v>519</v>
      </c>
    </row>
    <row r="189" spans="1:5">
      <c r="A189" s="110">
        <v>6</v>
      </c>
      <c r="B189" s="110"/>
      <c r="C189" s="110"/>
      <c r="D189" s="110"/>
      <c r="E189" s="111" t="s">
        <v>80</v>
      </c>
    </row>
    <row r="190" spans="1:5">
      <c r="A190" s="110">
        <v>6</v>
      </c>
      <c r="B190" s="110">
        <v>1</v>
      </c>
      <c r="C190" s="110"/>
      <c r="D190" s="110"/>
      <c r="E190" s="111" t="s">
        <v>81</v>
      </c>
    </row>
    <row r="191" spans="1:5">
      <c r="A191" s="110">
        <v>6</v>
      </c>
      <c r="B191" s="110">
        <v>1</v>
      </c>
      <c r="C191" s="110">
        <v>1</v>
      </c>
      <c r="D191" s="110"/>
      <c r="E191" s="112" t="s">
        <v>520</v>
      </c>
    </row>
    <row r="192" spans="1:5">
      <c r="A192" s="113">
        <v>6</v>
      </c>
      <c r="B192" s="113">
        <v>1</v>
      </c>
      <c r="C192" s="113">
        <v>1</v>
      </c>
      <c r="D192" s="113">
        <v>1</v>
      </c>
      <c r="E192" s="114" t="s">
        <v>521</v>
      </c>
    </row>
    <row r="193" spans="1:5">
      <c r="A193" s="110">
        <v>6</v>
      </c>
      <c r="B193" s="110">
        <v>1</v>
      </c>
      <c r="C193" s="110">
        <v>2</v>
      </c>
      <c r="D193" s="110"/>
      <c r="E193" s="112" t="s">
        <v>522</v>
      </c>
    </row>
    <row r="194" spans="1:5">
      <c r="A194" s="110">
        <v>6</v>
      </c>
      <c r="B194" s="110">
        <v>1</v>
      </c>
      <c r="C194" s="110">
        <v>2</v>
      </c>
      <c r="D194" s="110">
        <v>1</v>
      </c>
      <c r="E194" s="112" t="s">
        <v>522</v>
      </c>
    </row>
    <row r="195" spans="1:5">
      <c r="A195" s="110">
        <v>6</v>
      </c>
      <c r="B195" s="110">
        <v>1</v>
      </c>
      <c r="C195" s="110">
        <v>3</v>
      </c>
      <c r="D195" s="110"/>
      <c r="E195" s="112" t="s">
        <v>523</v>
      </c>
    </row>
    <row r="196" spans="1:5">
      <c r="A196" s="110">
        <v>6</v>
      </c>
      <c r="B196" s="110">
        <v>1</v>
      </c>
      <c r="C196" s="110">
        <v>3</v>
      </c>
      <c r="D196" s="110">
        <v>1</v>
      </c>
      <c r="E196" s="112" t="s">
        <v>523</v>
      </c>
    </row>
    <row r="197" spans="1:5">
      <c r="A197" s="110">
        <v>6</v>
      </c>
      <c r="B197" s="110">
        <v>1</v>
      </c>
      <c r="C197" s="110">
        <v>9</v>
      </c>
      <c r="D197" s="110"/>
      <c r="E197" s="112" t="s">
        <v>524</v>
      </c>
    </row>
    <row r="198" spans="1:5">
      <c r="A198" s="110">
        <v>6</v>
      </c>
      <c r="B198" s="110">
        <v>1</v>
      </c>
      <c r="C198" s="110">
        <v>9</v>
      </c>
      <c r="D198" s="110" t="s">
        <v>186</v>
      </c>
      <c r="E198" s="112" t="s">
        <v>524</v>
      </c>
    </row>
    <row r="199" spans="1:5">
      <c r="A199" s="110">
        <v>6</v>
      </c>
      <c r="B199" s="110">
        <v>2</v>
      </c>
      <c r="C199" s="110"/>
      <c r="D199" s="110"/>
      <c r="E199" s="111" t="s">
        <v>85</v>
      </c>
    </row>
    <row r="200" spans="1:5">
      <c r="A200" s="110">
        <v>6</v>
      </c>
      <c r="B200" s="110">
        <v>2</v>
      </c>
      <c r="C200" s="110">
        <v>1</v>
      </c>
      <c r="D200" s="110"/>
      <c r="E200" s="112" t="s">
        <v>525</v>
      </c>
    </row>
    <row r="201" spans="1:5">
      <c r="A201" s="110">
        <v>6</v>
      </c>
      <c r="B201" s="110">
        <v>2</v>
      </c>
      <c r="C201" s="110">
        <v>1</v>
      </c>
      <c r="D201" s="110">
        <v>1</v>
      </c>
      <c r="E201" s="112" t="s">
        <v>525</v>
      </c>
    </row>
    <row r="202" spans="1:5">
      <c r="A202" s="110">
        <v>6</v>
      </c>
      <c r="B202" s="110">
        <v>2</v>
      </c>
      <c r="C202" s="110">
        <v>2</v>
      </c>
      <c r="D202" s="110"/>
      <c r="E202" s="112" t="s">
        <v>526</v>
      </c>
    </row>
    <row r="203" spans="1:5">
      <c r="A203" s="110">
        <v>6</v>
      </c>
      <c r="B203" s="110">
        <v>2</v>
      </c>
      <c r="C203" s="110">
        <v>2</v>
      </c>
      <c r="D203" s="110">
        <v>1</v>
      </c>
      <c r="E203" s="112" t="s">
        <v>526</v>
      </c>
    </row>
    <row r="204" spans="1:5">
      <c r="A204" s="110">
        <v>6</v>
      </c>
      <c r="B204" s="110">
        <v>2</v>
      </c>
      <c r="C204" s="110">
        <v>9</v>
      </c>
      <c r="D204" s="110"/>
      <c r="E204" s="112" t="s">
        <v>527</v>
      </c>
    </row>
    <row r="205" spans="1:5">
      <c r="A205" s="110">
        <v>6</v>
      </c>
      <c r="B205" s="110">
        <v>2</v>
      </c>
      <c r="C205" s="110">
        <v>9</v>
      </c>
      <c r="D205" s="110" t="s">
        <v>186</v>
      </c>
      <c r="E205" s="112" t="s">
        <v>527</v>
      </c>
    </row>
  </sheetData>
  <pageMargins left="0.7" right="0.7" top="0.75" bottom="0.75" header="0.3" footer="0.3"/>
  <pageSetup paperSize="9" scale="7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PERKAM</vt:lpstr>
      <vt:lpstr>LAMPIRAN APBK</vt:lpstr>
      <vt:lpstr>Sheet5</vt:lpstr>
      <vt:lpstr>Sheet6</vt:lpstr>
      <vt:lpstr>'LAMPIRAN APBK'!Print_Area</vt:lpstr>
      <vt:lpstr>PERKAM!Print_Area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 xp sp3</dc:creator>
  <cp:lastModifiedBy>user</cp:lastModifiedBy>
  <cp:lastPrinted>2023-07-03T07:50:52Z</cp:lastPrinted>
  <dcterms:created xsi:type="dcterms:W3CDTF">2015-05-09T00:21:15Z</dcterms:created>
  <dcterms:modified xsi:type="dcterms:W3CDTF">2023-07-03T08:18:16Z</dcterms:modified>
</cp:coreProperties>
</file>